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SEO\Documents\01 CUENTA PUBLICA ANUAL 2023\"/>
    </mc:Choice>
  </mc:AlternateContent>
  <xr:revisionPtr revIDLastSave="0" documentId="13_ncr:1_{6407B674-6DA4-426B-BF0F-C8DA2252A78B}" xr6:coauthVersionLast="47" xr6:coauthVersionMax="47" xr10:uidLastSave="{00000000-0000-0000-0000-000000000000}"/>
  <bookViews>
    <workbookView xWindow="-120" yWindow="-120" windowWidth="20730" windowHeight="11040" tabRatio="885" activeTab="1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  <definedName name="_xlnm.Print_Area" localSheetId="2">CA!$A$1:$G$53</definedName>
    <definedName name="_xlnm.Print_Area" localSheetId="3">CFG!$A$1:$G$43</definedName>
    <definedName name="_xlnm.Print_Area" localSheetId="0">COG!$A$1:$G$78</definedName>
  </definedNames>
  <calcPr calcId="191029"/>
</workbook>
</file>

<file path=xl/calcChain.xml><?xml version="1.0" encoding="utf-8"?>
<calcChain xmlns="http://schemas.openxmlformats.org/spreadsheetml/2006/main">
  <c r="C28" i="6" l="1"/>
  <c r="E27" i="6"/>
  <c r="E29" i="6"/>
  <c r="C44" i="6"/>
  <c r="C32" i="6"/>
  <c r="C24" i="6"/>
  <c r="D7" i="4"/>
  <c r="G7" i="4" s="1"/>
  <c r="F29" i="6"/>
  <c r="G40" i="5" l="1"/>
  <c r="G39" i="5"/>
  <c r="G38" i="5"/>
  <c r="G37" i="5"/>
  <c r="G34" i="5"/>
  <c r="G33" i="5"/>
  <c r="G32" i="5"/>
  <c r="G31" i="5"/>
  <c r="G30" i="5"/>
  <c r="G29" i="5"/>
  <c r="G28" i="5"/>
  <c r="G27" i="5"/>
  <c r="G26" i="5"/>
  <c r="G25" i="5"/>
  <c r="G23" i="5"/>
  <c r="G22" i="5"/>
  <c r="G21" i="5"/>
  <c r="G20" i="5"/>
  <c r="G19" i="5"/>
  <c r="G18" i="5"/>
  <c r="G17" i="5"/>
  <c r="G13" i="5"/>
  <c r="G12" i="5"/>
  <c r="G11" i="5"/>
  <c r="G10" i="5"/>
  <c r="G9" i="5"/>
  <c r="G8" i="5"/>
  <c r="G7" i="5"/>
  <c r="F36" i="5"/>
  <c r="F25" i="5"/>
  <c r="F16" i="5"/>
  <c r="F6" i="5"/>
  <c r="E36" i="5"/>
  <c r="E25" i="5"/>
  <c r="E16" i="5"/>
  <c r="G16" i="5" s="1"/>
  <c r="E6" i="5"/>
  <c r="D36" i="5"/>
  <c r="G36" i="5" s="1"/>
  <c r="D25" i="5"/>
  <c r="D16" i="5"/>
  <c r="D6" i="5"/>
  <c r="C36" i="5"/>
  <c r="C25" i="5"/>
  <c r="C16" i="5"/>
  <c r="C6" i="5"/>
  <c r="C42" i="5" s="1"/>
  <c r="B36" i="5"/>
  <c r="B25" i="5"/>
  <c r="B16" i="5"/>
  <c r="B6" i="5"/>
  <c r="G44" i="4"/>
  <c r="G42" i="4"/>
  <c r="G38" i="4"/>
  <c r="F52" i="4"/>
  <c r="E52" i="4"/>
  <c r="D50" i="4"/>
  <c r="G50" i="4" s="1"/>
  <c r="D48" i="4"/>
  <c r="G48" i="4" s="1"/>
  <c r="D46" i="4"/>
  <c r="G46" i="4" s="1"/>
  <c r="D44" i="4"/>
  <c r="D42" i="4"/>
  <c r="D40" i="4"/>
  <c r="G40" i="4" s="1"/>
  <c r="D38" i="4"/>
  <c r="C52" i="4"/>
  <c r="B52" i="4"/>
  <c r="G28" i="4"/>
  <c r="G27" i="4"/>
  <c r="G26" i="4"/>
  <c r="F30" i="4"/>
  <c r="E30" i="4"/>
  <c r="D28" i="4"/>
  <c r="D27" i="4"/>
  <c r="D26" i="4"/>
  <c r="D25" i="4"/>
  <c r="D30" i="4" s="1"/>
  <c r="C30" i="4"/>
  <c r="B30" i="4"/>
  <c r="G14" i="4"/>
  <c r="G9" i="4"/>
  <c r="F16" i="4"/>
  <c r="E16" i="4"/>
  <c r="D14" i="4"/>
  <c r="D13" i="4"/>
  <c r="G13" i="4" s="1"/>
  <c r="D12" i="4"/>
  <c r="G12" i="4" s="1"/>
  <c r="D11" i="4"/>
  <c r="G11" i="4" s="1"/>
  <c r="D10" i="4"/>
  <c r="G10" i="4" s="1"/>
  <c r="D9" i="4"/>
  <c r="D8" i="4"/>
  <c r="G8" i="4" s="1"/>
  <c r="C16" i="4"/>
  <c r="B16" i="4"/>
  <c r="G14" i="8"/>
  <c r="G12" i="8"/>
  <c r="G10" i="8"/>
  <c r="F16" i="8"/>
  <c r="E16" i="8"/>
  <c r="D8" i="8"/>
  <c r="G8" i="8" s="1"/>
  <c r="D6" i="8"/>
  <c r="C16" i="8"/>
  <c r="B16" i="8"/>
  <c r="G75" i="6"/>
  <c r="G68" i="6"/>
  <c r="G66" i="6"/>
  <c r="G59" i="6"/>
  <c r="G56" i="6"/>
  <c r="G47" i="6"/>
  <c r="G31" i="6"/>
  <c r="G22" i="6"/>
  <c r="G14" i="6"/>
  <c r="F69" i="6"/>
  <c r="F65" i="6"/>
  <c r="F57" i="6"/>
  <c r="F53" i="6"/>
  <c r="F43" i="6"/>
  <c r="F23" i="6"/>
  <c r="F13" i="6"/>
  <c r="F5" i="6"/>
  <c r="E69" i="6"/>
  <c r="E65" i="6"/>
  <c r="E57" i="6"/>
  <c r="E53" i="6"/>
  <c r="E43" i="6"/>
  <c r="E40" i="6"/>
  <c r="G40" i="6" s="1"/>
  <c r="E38" i="6"/>
  <c r="G38" i="6" s="1"/>
  <c r="E23" i="6"/>
  <c r="E13" i="6"/>
  <c r="E5" i="6"/>
  <c r="D76" i="6"/>
  <c r="G76" i="6" s="1"/>
  <c r="D75" i="6"/>
  <c r="D74" i="6"/>
  <c r="G74" i="6" s="1"/>
  <c r="D73" i="6"/>
  <c r="G73" i="6" s="1"/>
  <c r="D72" i="6"/>
  <c r="D71" i="6"/>
  <c r="G71" i="6" s="1"/>
  <c r="D70" i="6"/>
  <c r="G70" i="6" s="1"/>
  <c r="D68" i="6"/>
  <c r="D67" i="6"/>
  <c r="G67" i="6" s="1"/>
  <c r="D66" i="6"/>
  <c r="D64" i="6"/>
  <c r="G64" i="6" s="1"/>
  <c r="D63" i="6"/>
  <c r="G63" i="6" s="1"/>
  <c r="D62" i="6"/>
  <c r="G62" i="6" s="1"/>
  <c r="D61" i="6"/>
  <c r="G61" i="6" s="1"/>
  <c r="D60" i="6"/>
  <c r="D57" i="6" s="1"/>
  <c r="D59" i="6"/>
  <c r="D58" i="6"/>
  <c r="G58" i="6" s="1"/>
  <c r="D56" i="6"/>
  <c r="D53" i="6" s="1"/>
  <c r="D55" i="6"/>
  <c r="G55" i="6" s="1"/>
  <c r="D54" i="6"/>
  <c r="G54" i="6" s="1"/>
  <c r="G53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D46" i="6"/>
  <c r="G46" i="6" s="1"/>
  <c r="D45" i="6"/>
  <c r="G45" i="6" s="1"/>
  <c r="D44" i="6"/>
  <c r="G44" i="6" s="1"/>
  <c r="D42" i="6"/>
  <c r="E42" i="6" s="1"/>
  <c r="D41" i="6"/>
  <c r="D40" i="6"/>
  <c r="D39" i="6"/>
  <c r="D38" i="6"/>
  <c r="F38" i="6" s="1"/>
  <c r="D37" i="6"/>
  <c r="D36" i="6"/>
  <c r="D35" i="6"/>
  <c r="D34" i="6"/>
  <c r="D32" i="6"/>
  <c r="G32" i="6" s="1"/>
  <c r="D31" i="6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D22" i="6"/>
  <c r="D21" i="6"/>
  <c r="G21" i="6" s="1"/>
  <c r="D20" i="6"/>
  <c r="G20" i="6" s="1"/>
  <c r="D19" i="6"/>
  <c r="G19" i="6" s="1"/>
  <c r="D18" i="6"/>
  <c r="G18" i="6" s="1"/>
  <c r="D17" i="6"/>
  <c r="G17" i="6" s="1"/>
  <c r="D16" i="6"/>
  <c r="D15" i="6"/>
  <c r="G15" i="6" s="1"/>
  <c r="D14" i="6"/>
  <c r="D12" i="6"/>
  <c r="G12" i="6" s="1"/>
  <c r="D11" i="6"/>
  <c r="G11" i="6" s="1"/>
  <c r="D10" i="6"/>
  <c r="G10" i="6" s="1"/>
  <c r="D9" i="6"/>
  <c r="G9" i="6" s="1"/>
  <c r="D8" i="6"/>
  <c r="D7" i="6"/>
  <c r="G7" i="6" s="1"/>
  <c r="D6" i="6"/>
  <c r="G6" i="6" s="1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16" i="8" l="1"/>
  <c r="G6" i="8"/>
  <c r="G16" i="8" s="1"/>
  <c r="E42" i="5"/>
  <c r="D23" i="6"/>
  <c r="G57" i="6"/>
  <c r="G43" i="6"/>
  <c r="D13" i="6"/>
  <c r="F40" i="6"/>
  <c r="G6" i="5"/>
  <c r="D69" i="6"/>
  <c r="F41" i="6"/>
  <c r="G16" i="6"/>
  <c r="G34" i="6"/>
  <c r="G42" i="6"/>
  <c r="G24" i="6"/>
  <c r="G23" i="6" s="1"/>
  <c r="G60" i="6"/>
  <c r="D5" i="6"/>
  <c r="E34" i="6"/>
  <c r="D33" i="6"/>
  <c r="E35" i="6"/>
  <c r="F35" i="6" s="1"/>
  <c r="F42" i="6"/>
  <c r="G8" i="6"/>
  <c r="G5" i="6" s="1"/>
  <c r="G35" i="6"/>
  <c r="G72" i="6"/>
  <c r="G69" i="6" s="1"/>
  <c r="E41" i="6"/>
  <c r="G41" i="6" s="1"/>
  <c r="E36" i="6"/>
  <c r="G36" i="6"/>
  <c r="D43" i="6"/>
  <c r="E37" i="6"/>
  <c r="F37" i="6" s="1"/>
  <c r="F36" i="6"/>
  <c r="D16" i="4"/>
  <c r="D52" i="4"/>
  <c r="B42" i="5"/>
  <c r="D42" i="5"/>
  <c r="G65" i="6"/>
  <c r="G52" i="4"/>
  <c r="B77" i="6"/>
  <c r="C77" i="6"/>
  <c r="D65" i="6"/>
  <c r="E39" i="6"/>
  <c r="F39" i="6" s="1"/>
  <c r="G39" i="6"/>
  <c r="G16" i="4"/>
  <c r="G25" i="4"/>
  <c r="G30" i="4" s="1"/>
  <c r="G13" i="6"/>
  <c r="F42" i="5"/>
  <c r="G42" i="5" l="1"/>
  <c r="G37" i="6"/>
  <c r="G33" i="6" s="1"/>
  <c r="G77" i="6" s="1"/>
  <c r="E33" i="6"/>
  <c r="E77" i="6" s="1"/>
  <c r="F34" i="6"/>
  <c r="F33" i="6" s="1"/>
  <c r="F77" i="6" s="1"/>
  <c r="D77" i="6"/>
</calcChain>
</file>

<file path=xl/sharedStrings.xml><?xml version="1.0" encoding="utf-8"?>
<sst xmlns="http://schemas.openxmlformats.org/spreadsheetml/2006/main" count="204" uniqueCount="142">
  <si>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</si>
  <si>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</si>
  <si>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</si>
  <si>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</si>
  <si>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</si>
  <si>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</si>
  <si>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</si>
  <si>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</si>
  <si>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</si>
  <si>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</si>
  <si>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</si>
  <si>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</si>
  <si>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</si>
  <si>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</si>
  <si>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</si>
  <si>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</si>
  <si>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</si>
  <si>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</si>
  <si>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</si>
  <si>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</si>
  <si>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</si>
  <si>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</si>
  <si>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</si>
  <si>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</si>
  <si>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</si>
  <si>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</si>
  <si>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</si>
  <si>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</si>
  <si>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</si>
  <si>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</si>
  <si>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</si>
  <si>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</si>
  <si>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</si>
  <si>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</si>
  <si>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</si>
  <si>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</si>
  <si>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</si>
  <si>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</si>
  <si>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</si>
  <si>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</si>
  <si>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</si>
  <si>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</si>
  <si>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</si>
  <si>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</si>
  <si>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</si>
  <si>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</si>
  <si>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</si>
  <si>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</si>
  <si>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</si>
  <si>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</si>
  <si>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</si>
  <si>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</si>
  <si>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</si>
  <si>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</si>
  <si>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</si>
  <si>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</si>
  <si>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</si>
  <si>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</si>
  <si>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</si>
  <si>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</si>
  <si>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</si>
  <si>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</si>
  <si>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</si>
  <si>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</si>
  <si>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</si>
  <si>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</si>
  <si>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</si>
  <si>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</si>
  <si>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</si>
  <si>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</si>
  <si>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</si>
  <si>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</si>
  <si>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</si>
  <si>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</si>
  <si>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</si>
  <si>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</si>
  <si>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</si>
  <si>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</si>
  <si>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</si>
  <si>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</si>
  <si>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</si>
  <si>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</si>
  <si>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</si>
  <si>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</si>
  <si>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</si>
  <si>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</si>
  <si>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</si>
  <si>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</si>
  <si>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</si>
  <si>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</si>
  <si>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</si>
  <si>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</si>
  <si>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</si>
  <si>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Poder Ejecutivo</t>
  </si>
  <si>
    <t>Poder Legislativo</t>
  </si>
  <si>
    <t>Poder Judicial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</si>
  <si>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</si>
  <si>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</si>
  <si>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</si>
  <si>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</si>
  <si>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</si>
  <si>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</si>
  <si>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</si>
  <si>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</si>
  <si>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</si>
  <si>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</si>
  <si>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</si>
  <si>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</si>
  <si>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</si>
  <si>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</si>
  <si>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</si>
  <si>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</si>
  <si>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</si>
  <si>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</si>
  <si>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</si>
  <si>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</si>
  <si>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</si>
  <si>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</si>
  <si>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</si>
  <si>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</si>
  <si>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</si>
  <si>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</si>
  <si>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</si>
  <si>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</si>
  <si>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</si>
  <si>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</si>
  <si>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</si>
  <si>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</si>
  <si>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</si>
  <si>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</si>
  <si>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</si>
  <si>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</si>
  <si>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</si>
  <si>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</si>
  <si>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Bajo protesta de decir verdad declaramos que los Estados Financieros y sus notas, son razonablemente correctos y son responsabilidad del emisor.</t>
  </si>
  <si>
    <t>Gobierno (Federal/Estatal/Municipal) de Fideicomiso Museo de la Ciudad de Leon
Estado Analítico del Ejercicio del Presupuesto de Egresos
Clasificación Administrativa
Del 1 de Enero al 30 de Septiembre de 2022</t>
  </si>
  <si>
    <t>Fideicomiso Museo de la Ciudad de Leon
Estado Analítico del Ejercicio del Presupuesto de Egresos
Clasificación por Objeto del Gasto (Capítulo y Concepto)
Del 1 de Enero al 31 de Diciembre de 2022</t>
  </si>
  <si>
    <t>Fideicomiso Museo de la Ciudad de Leon
Estado Analítico del Ejercicio del Presupuesto de Egresos
Clasificación Económica (por Tipo de Gasto)
Del 1 de Enero al 31 de Diciembre de 2022</t>
  </si>
  <si>
    <t>Fideicomiso Museo de la Ciudad de Leon
Estado Analítico del Ejercicio del Presupuesto de Egresos
Clasificación Administrativa
Del 1 de Enero al 31 de Diciembre de 2022</t>
  </si>
  <si>
    <t>Fidecomiso Museo de la Ciudad de Leon
Estado Analítico del Ejercicio del Presupuesto de Egresos
Clasificación Funcional (Finalidad y Función)
Del 1 de Enero al 31 de Diciembre de 2022</t>
  </si>
  <si>
    <t>Fideicomiso Museo de la Ciudad de León UR 5056</t>
  </si>
  <si>
    <t>Sector Paraestatal del Gobierno (Federal/Estatal/Municipal)  Fideicomiso Museo de la Ciudad de Leon
Estado Analítico del Ejercicio del Presupuesto de Egresos
Clasificación Administrativa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</si>
</sst>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1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3" xfId="0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4" fontId="6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8"/>
  <sheetViews>
    <sheetView showGridLines="0" workbookViewId="0">
      <selection activeCell="G43" sqref="G43"/>
    </sheetView>
  </sheetViews>
  <sheetFormatPr baseColWidth="10" defaultColWidth="12" defaultRowHeight="11.25" x14ac:dyDescent="0.2"/>
  <cols>
    <col min="1" max="1" width="62.6640625" style="1" customWidth="1"/>
    <col min="2" max="2" width="18.33203125" style="1" customWidth="1"/>
    <col min="3" max="3" width="19.6640625" style="1" customWidth="1"/>
    <col min="4" max="7" width="18.33203125" style="1" customWidth="1"/>
    <col min="8" max="16384" width="12" style="1"/>
  </cols>
  <sheetData>
    <row r="1" spans="1:7" ht="45" customHeight="1" x14ac:dyDescent="0.2">
      <c r="A1" s="44" t="s">
        <v>136</v>
      </c>
      <c r="B1" s="45"/>
      <c r="C1" s="45"/>
      <c r="D1" s="45"/>
      <c r="E1" s="45"/>
      <c r="F1" s="45"/>
      <c r="G1" s="46"/>
    </row>
    <row r="2" spans="1:7" x14ac:dyDescent="0.2">
      <c r="A2" s="22"/>
      <c r="B2" s="25" t="s">
        <v>0</v>
      </c>
      <c r="C2" s="26"/>
      <c r="D2" s="26"/>
      <c r="E2" s="26"/>
      <c r="F2" s="27"/>
      <c r="G2" s="47" t="s">
        <v>7</v>
      </c>
    </row>
    <row r="3" spans="1:7" ht="25.15" customHeight="1" x14ac:dyDescent="0.2">
      <c r="A3" s="2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8"/>
    </row>
    <row r="4" spans="1:7" x14ac:dyDescent="0.2">
      <c r="A4" s="24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9" t="s">
        <v>10</v>
      </c>
      <c r="B5" s="40">
        <f t="shared" ref="B5:G5" si="0">+B6+B7+B8+B9+B10+B11+B12</f>
        <v>2374000.56</v>
      </c>
      <c r="C5" s="40">
        <f t="shared" si="0"/>
        <v>0</v>
      </c>
      <c r="D5" s="40">
        <f t="shared" si="0"/>
        <v>2374000.56</v>
      </c>
      <c r="E5" s="40">
        <f t="shared" si="0"/>
        <v>2205085.7000000002</v>
      </c>
      <c r="F5" s="40">
        <f t="shared" si="0"/>
        <v>2205085.7000000002</v>
      </c>
      <c r="G5" s="40">
        <f t="shared" si="0"/>
        <v>168914.86000000004</v>
      </c>
    </row>
    <row r="6" spans="1:7" x14ac:dyDescent="0.2">
      <c r="A6" s="36" t="s">
        <v>11</v>
      </c>
      <c r="B6" s="41">
        <v>1429973.56</v>
      </c>
      <c r="C6" s="41">
        <v>20547.23</v>
      </c>
      <c r="D6" s="41">
        <f>+B6+C6</f>
        <v>1450520.79</v>
      </c>
      <c r="E6" s="41">
        <v>1450520.79</v>
      </c>
      <c r="F6" s="41">
        <v>1450520.79</v>
      </c>
      <c r="G6" s="41">
        <f>+D6-E6</f>
        <v>0</v>
      </c>
    </row>
    <row r="7" spans="1:7" x14ac:dyDescent="0.2">
      <c r="A7" s="36" t="s">
        <v>12</v>
      </c>
      <c r="B7" s="41">
        <v>0</v>
      </c>
      <c r="C7" s="41">
        <v>0</v>
      </c>
      <c r="D7" s="41">
        <f t="shared" ref="D7:F71" si="1">+B7+C7</f>
        <v>0</v>
      </c>
      <c r="E7" s="41">
        <v>0</v>
      </c>
      <c r="F7" s="41">
        <v>0</v>
      </c>
      <c r="G7" s="41">
        <f>+D7-E7</f>
        <v>0</v>
      </c>
    </row>
    <row r="8" spans="1:7" x14ac:dyDescent="0.2">
      <c r="A8" s="36" t="s">
        <v>13</v>
      </c>
      <c r="B8" s="41">
        <v>217357</v>
      </c>
      <c r="C8" s="41">
        <v>31323.25</v>
      </c>
      <c r="D8" s="41">
        <f t="shared" si="1"/>
        <v>248680.25</v>
      </c>
      <c r="E8" s="41">
        <v>221229.91999999998</v>
      </c>
      <c r="F8" s="41">
        <v>221229.91999999998</v>
      </c>
      <c r="G8" s="41">
        <f t="shared" ref="G8:G71" si="2">+D8-E8</f>
        <v>27450.330000000016</v>
      </c>
    </row>
    <row r="9" spans="1:7" x14ac:dyDescent="0.2">
      <c r="A9" s="36" t="s">
        <v>14</v>
      </c>
      <c r="B9" s="41">
        <v>405687</v>
      </c>
      <c r="C9" s="41">
        <v>4505.59</v>
      </c>
      <c r="D9" s="41">
        <f t="shared" si="1"/>
        <v>410192.59</v>
      </c>
      <c r="E9" s="41">
        <v>334885.02999999997</v>
      </c>
      <c r="F9" s="41">
        <v>334885.02999999997</v>
      </c>
      <c r="G9" s="41">
        <f t="shared" si="2"/>
        <v>75307.560000000056</v>
      </c>
    </row>
    <row r="10" spans="1:7" x14ac:dyDescent="0.2">
      <c r="A10" s="36" t="s">
        <v>15</v>
      </c>
      <c r="B10" s="41">
        <v>187329</v>
      </c>
      <c r="C10" s="41">
        <v>11980.94</v>
      </c>
      <c r="D10" s="41">
        <f t="shared" si="1"/>
        <v>199309.94</v>
      </c>
      <c r="E10" s="41">
        <v>198449.96000000002</v>
      </c>
      <c r="F10" s="41">
        <v>198449.96000000002</v>
      </c>
      <c r="G10" s="41">
        <f t="shared" si="2"/>
        <v>859.97999999998137</v>
      </c>
    </row>
    <row r="11" spans="1:7" x14ac:dyDescent="0.2">
      <c r="A11" s="36" t="s">
        <v>16</v>
      </c>
      <c r="B11" s="41">
        <v>133654</v>
      </c>
      <c r="C11" s="41">
        <v>-68357.009999999995</v>
      </c>
      <c r="D11" s="41">
        <f t="shared" si="1"/>
        <v>65296.990000000005</v>
      </c>
      <c r="E11" s="41">
        <v>0</v>
      </c>
      <c r="F11" s="41">
        <v>0</v>
      </c>
      <c r="G11" s="41">
        <f t="shared" si="2"/>
        <v>65296.990000000005</v>
      </c>
    </row>
    <row r="12" spans="1:7" x14ac:dyDescent="0.2">
      <c r="A12" s="36" t="s">
        <v>17</v>
      </c>
      <c r="B12" s="41">
        <v>0</v>
      </c>
      <c r="C12" s="41">
        <v>0</v>
      </c>
      <c r="D12" s="41">
        <f t="shared" si="1"/>
        <v>0</v>
      </c>
      <c r="E12" s="41">
        <v>0</v>
      </c>
      <c r="F12" s="41">
        <v>0</v>
      </c>
      <c r="G12" s="41">
        <f t="shared" si="2"/>
        <v>0</v>
      </c>
    </row>
    <row r="13" spans="1:7" x14ac:dyDescent="0.2">
      <c r="A13" s="39" t="s">
        <v>18</v>
      </c>
      <c r="B13" s="42">
        <f t="shared" ref="B13:G13" si="3">+B14+B15+B16+B17+B18+B19+B20+B21+B22</f>
        <v>200049</v>
      </c>
      <c r="C13" s="42">
        <f t="shared" si="3"/>
        <v>-4000</v>
      </c>
      <c r="D13" s="42">
        <f t="shared" si="3"/>
        <v>196049</v>
      </c>
      <c r="E13" s="42">
        <f t="shared" si="3"/>
        <v>111015.76999999999</v>
      </c>
      <c r="F13" s="42">
        <f t="shared" si="3"/>
        <v>111015.76999999999</v>
      </c>
      <c r="G13" s="42">
        <f t="shared" si="3"/>
        <v>85033.23000000001</v>
      </c>
    </row>
    <row r="14" spans="1:7" x14ac:dyDescent="0.2">
      <c r="A14" s="36" t="s">
        <v>19</v>
      </c>
      <c r="B14" s="41">
        <v>154285</v>
      </c>
      <c r="C14" s="41">
        <v>0</v>
      </c>
      <c r="D14" s="41">
        <f t="shared" si="1"/>
        <v>154285</v>
      </c>
      <c r="E14" s="41">
        <v>103266.12999999999</v>
      </c>
      <c r="F14" s="41">
        <v>103266.12999999999</v>
      </c>
      <c r="G14" s="41">
        <f t="shared" si="2"/>
        <v>51018.87000000001</v>
      </c>
    </row>
    <row r="15" spans="1:7" x14ac:dyDescent="0.2">
      <c r="A15" s="36" t="s">
        <v>20</v>
      </c>
      <c r="B15" s="41">
        <v>3000</v>
      </c>
      <c r="C15" s="41">
        <v>0</v>
      </c>
      <c r="D15" s="41">
        <f t="shared" si="1"/>
        <v>3000</v>
      </c>
      <c r="E15" s="41">
        <v>1688</v>
      </c>
      <c r="F15" s="41">
        <v>1688</v>
      </c>
      <c r="G15" s="41">
        <f t="shared" si="2"/>
        <v>1312</v>
      </c>
    </row>
    <row r="16" spans="1:7" x14ac:dyDescent="0.2">
      <c r="A16" s="36" t="s">
        <v>21</v>
      </c>
      <c r="B16" s="41">
        <v>0</v>
      </c>
      <c r="C16" s="41">
        <v>0</v>
      </c>
      <c r="D16" s="41">
        <f t="shared" si="1"/>
        <v>0</v>
      </c>
      <c r="E16" s="41">
        <v>0</v>
      </c>
      <c r="F16" s="41">
        <v>0</v>
      </c>
      <c r="G16" s="41">
        <f t="shared" si="2"/>
        <v>0</v>
      </c>
    </row>
    <row r="17" spans="1:7" x14ac:dyDescent="0.2">
      <c r="A17" s="36" t="s">
        <v>22</v>
      </c>
      <c r="B17" s="41">
        <v>22000</v>
      </c>
      <c r="C17" s="41">
        <v>0</v>
      </c>
      <c r="D17" s="41">
        <f t="shared" si="1"/>
        <v>22000</v>
      </c>
      <c r="E17" s="41">
        <v>6061.6399999999994</v>
      </c>
      <c r="F17" s="41">
        <v>6061.6399999999994</v>
      </c>
      <c r="G17" s="41">
        <f t="shared" si="2"/>
        <v>15938.36</v>
      </c>
    </row>
    <row r="18" spans="1:7" x14ac:dyDescent="0.2">
      <c r="A18" s="36" t="s">
        <v>23</v>
      </c>
      <c r="B18" s="41">
        <v>1000</v>
      </c>
      <c r="C18" s="41">
        <v>0</v>
      </c>
      <c r="D18" s="41">
        <f t="shared" si="1"/>
        <v>1000</v>
      </c>
      <c r="E18" s="41">
        <v>0</v>
      </c>
      <c r="F18" s="41">
        <v>0</v>
      </c>
      <c r="G18" s="41">
        <f t="shared" si="2"/>
        <v>1000</v>
      </c>
    </row>
    <row r="19" spans="1:7" x14ac:dyDescent="0.2">
      <c r="A19" s="36" t="s">
        <v>24</v>
      </c>
      <c r="B19" s="41">
        <v>0</v>
      </c>
      <c r="C19" s="41">
        <v>0</v>
      </c>
      <c r="D19" s="41">
        <f t="shared" si="1"/>
        <v>0</v>
      </c>
      <c r="E19" s="41">
        <v>0</v>
      </c>
      <c r="F19" s="41">
        <v>0</v>
      </c>
      <c r="G19" s="41">
        <f t="shared" si="2"/>
        <v>0</v>
      </c>
    </row>
    <row r="20" spans="1:7" x14ac:dyDescent="0.2">
      <c r="A20" s="36" t="s">
        <v>25</v>
      </c>
      <c r="B20" s="41">
        <v>19764</v>
      </c>
      <c r="C20" s="41">
        <v>-4000</v>
      </c>
      <c r="D20" s="41">
        <f t="shared" si="1"/>
        <v>15764</v>
      </c>
      <c r="E20" s="41">
        <v>0</v>
      </c>
      <c r="F20" s="41">
        <v>0</v>
      </c>
      <c r="G20" s="41">
        <f t="shared" si="2"/>
        <v>15764</v>
      </c>
    </row>
    <row r="21" spans="1:7" x14ac:dyDescent="0.2">
      <c r="A21" s="36" t="s">
        <v>26</v>
      </c>
      <c r="B21" s="41">
        <v>0</v>
      </c>
      <c r="C21" s="41">
        <v>0</v>
      </c>
      <c r="D21" s="41">
        <f t="shared" si="1"/>
        <v>0</v>
      </c>
      <c r="E21" s="41">
        <v>0</v>
      </c>
      <c r="F21" s="41">
        <v>0</v>
      </c>
      <c r="G21" s="41">
        <f t="shared" si="2"/>
        <v>0</v>
      </c>
    </row>
    <row r="22" spans="1:7" x14ac:dyDescent="0.2">
      <c r="A22" s="36" t="s">
        <v>27</v>
      </c>
      <c r="B22" s="41">
        <v>0</v>
      </c>
      <c r="C22" s="41">
        <v>0</v>
      </c>
      <c r="D22" s="41">
        <f t="shared" si="1"/>
        <v>0</v>
      </c>
      <c r="E22" s="41">
        <v>0</v>
      </c>
      <c r="F22" s="41">
        <v>0</v>
      </c>
      <c r="G22" s="41">
        <f t="shared" si="2"/>
        <v>0</v>
      </c>
    </row>
    <row r="23" spans="1:7" x14ac:dyDescent="0.2">
      <c r="A23" s="39" t="s">
        <v>28</v>
      </c>
      <c r="B23" s="42">
        <f t="shared" ref="B23:G23" si="4">+B24+B25+B26+B27+B28+B29+B30+B31+B32</f>
        <v>974082</v>
      </c>
      <c r="C23" s="42">
        <f t="shared" si="4"/>
        <v>-3000.2400000000052</v>
      </c>
      <c r="D23" s="42">
        <f t="shared" si="4"/>
        <v>971081.76</v>
      </c>
      <c r="E23" s="42">
        <f t="shared" si="4"/>
        <v>731761.26000000013</v>
      </c>
      <c r="F23" s="42">
        <f t="shared" si="4"/>
        <v>731761.26000000013</v>
      </c>
      <c r="G23" s="42">
        <f t="shared" si="4"/>
        <v>239320.5</v>
      </c>
    </row>
    <row r="24" spans="1:7" x14ac:dyDescent="0.2">
      <c r="A24" s="36" t="s">
        <v>29</v>
      </c>
      <c r="B24" s="41">
        <v>155721</v>
      </c>
      <c r="C24" s="41">
        <f>19123-15123</f>
        <v>4000</v>
      </c>
      <c r="D24" s="41">
        <f t="shared" si="1"/>
        <v>159721</v>
      </c>
      <c r="E24" s="41">
        <v>123614.55</v>
      </c>
      <c r="F24" s="41">
        <v>123614.55</v>
      </c>
      <c r="G24" s="41">
        <f t="shared" si="2"/>
        <v>36106.449999999997</v>
      </c>
    </row>
    <row r="25" spans="1:7" x14ac:dyDescent="0.2">
      <c r="A25" s="36" t="s">
        <v>30</v>
      </c>
      <c r="B25" s="41">
        <v>0</v>
      </c>
      <c r="C25" s="41">
        <v>0</v>
      </c>
      <c r="D25" s="41">
        <f t="shared" si="1"/>
        <v>0</v>
      </c>
      <c r="E25" s="41">
        <v>0</v>
      </c>
      <c r="F25" s="41">
        <v>0</v>
      </c>
      <c r="G25" s="41">
        <f t="shared" si="2"/>
        <v>0</v>
      </c>
    </row>
    <row r="26" spans="1:7" x14ac:dyDescent="0.2">
      <c r="A26" s="36" t="s">
        <v>31</v>
      </c>
      <c r="B26" s="41">
        <v>244684</v>
      </c>
      <c r="C26" s="41">
        <v>0</v>
      </c>
      <c r="D26" s="41">
        <f t="shared" si="1"/>
        <v>244684</v>
      </c>
      <c r="E26" s="41">
        <v>171783.94999999998</v>
      </c>
      <c r="F26" s="41">
        <v>171783.94999999998</v>
      </c>
      <c r="G26" s="41">
        <f t="shared" si="2"/>
        <v>72900.050000000017</v>
      </c>
    </row>
    <row r="27" spans="1:7" x14ac:dyDescent="0.2">
      <c r="A27" s="36" t="s">
        <v>32</v>
      </c>
      <c r="B27" s="41">
        <v>135594</v>
      </c>
      <c r="C27" s="41">
        <v>-590</v>
      </c>
      <c r="D27" s="41">
        <f t="shared" si="1"/>
        <v>135004</v>
      </c>
      <c r="E27" s="41">
        <f>84115.41+21410</f>
        <v>105525.41</v>
      </c>
      <c r="F27" s="41">
        <v>84115.409999999989</v>
      </c>
      <c r="G27" s="41">
        <f t="shared" si="2"/>
        <v>29478.589999999997</v>
      </c>
    </row>
    <row r="28" spans="1:7" x14ac:dyDescent="0.2">
      <c r="A28" s="36" t="s">
        <v>33</v>
      </c>
      <c r="B28" s="41">
        <v>329994</v>
      </c>
      <c r="C28" s="41">
        <f>44028.32-73988.32</f>
        <v>-29960.000000000007</v>
      </c>
      <c r="D28" s="41">
        <f t="shared" si="1"/>
        <v>300034</v>
      </c>
      <c r="E28" s="41">
        <v>224607.90000000002</v>
      </c>
      <c r="F28" s="41">
        <v>224607.90000000002</v>
      </c>
      <c r="G28" s="41">
        <f t="shared" si="2"/>
        <v>75426.099999999977</v>
      </c>
    </row>
    <row r="29" spans="1:7" x14ac:dyDescent="0.2">
      <c r="A29" s="36" t="s">
        <v>34</v>
      </c>
      <c r="B29" s="41">
        <v>45000</v>
      </c>
      <c r="C29" s="41">
        <v>-10000.24</v>
      </c>
      <c r="D29" s="41">
        <f t="shared" si="1"/>
        <v>34999.760000000002</v>
      </c>
      <c r="E29" s="41">
        <f>21360.65</f>
        <v>21360.65</v>
      </c>
      <c r="F29" s="41">
        <f>21360.65+21410</f>
        <v>42770.65</v>
      </c>
      <c r="G29" s="41">
        <f t="shared" si="2"/>
        <v>13639.11</v>
      </c>
    </row>
    <row r="30" spans="1:7" x14ac:dyDescent="0.2">
      <c r="A30" s="36" t="s">
        <v>35</v>
      </c>
      <c r="B30" s="41">
        <v>1500</v>
      </c>
      <c r="C30" s="41">
        <v>10000</v>
      </c>
      <c r="D30" s="41">
        <f t="shared" si="1"/>
        <v>11500</v>
      </c>
      <c r="E30" s="41">
        <v>6702</v>
      </c>
      <c r="F30" s="41">
        <v>6702</v>
      </c>
      <c r="G30" s="41">
        <f t="shared" si="2"/>
        <v>4798</v>
      </c>
    </row>
    <row r="31" spans="1:7" x14ac:dyDescent="0.2">
      <c r="A31" s="36" t="s">
        <v>36</v>
      </c>
      <c r="B31" s="41">
        <v>0</v>
      </c>
      <c r="C31" s="41">
        <v>0</v>
      </c>
      <c r="D31" s="41">
        <f t="shared" si="1"/>
        <v>0</v>
      </c>
      <c r="E31" s="41">
        <v>0</v>
      </c>
      <c r="F31" s="41">
        <v>0</v>
      </c>
      <c r="G31" s="41">
        <f t="shared" si="2"/>
        <v>0</v>
      </c>
    </row>
    <row r="32" spans="1:7" x14ac:dyDescent="0.2">
      <c r="A32" s="36" t="s">
        <v>37</v>
      </c>
      <c r="B32" s="41">
        <v>61589</v>
      </c>
      <c r="C32" s="41">
        <f>39179.53-15629.53</f>
        <v>23550</v>
      </c>
      <c r="D32" s="41">
        <f t="shared" si="1"/>
        <v>85139</v>
      </c>
      <c r="E32" s="41">
        <v>78166.8</v>
      </c>
      <c r="F32" s="41">
        <v>78166.8</v>
      </c>
      <c r="G32" s="41">
        <f t="shared" si="2"/>
        <v>6972.1999999999971</v>
      </c>
    </row>
    <row r="33" spans="1:7" x14ac:dyDescent="0.2">
      <c r="A33" s="39" t="s">
        <v>38</v>
      </c>
      <c r="B33" s="42">
        <f t="shared" ref="B33:G33" si="5">+B34+B35+B36+B37+B38+B39+B40+B41+B42</f>
        <v>0</v>
      </c>
      <c r="C33" s="42">
        <f t="shared" si="5"/>
        <v>0</v>
      </c>
      <c r="D33" s="42">
        <f t="shared" si="5"/>
        <v>0</v>
      </c>
      <c r="E33" s="42">
        <f t="shared" si="5"/>
        <v>0</v>
      </c>
      <c r="F33" s="42">
        <f t="shared" si="5"/>
        <v>0</v>
      </c>
      <c r="G33" s="42">
        <f t="shared" si="5"/>
        <v>0</v>
      </c>
    </row>
    <row r="34" spans="1:7" x14ac:dyDescent="0.2">
      <c r="A34" s="36" t="s">
        <v>39</v>
      </c>
      <c r="B34" s="41">
        <v>0</v>
      </c>
      <c r="C34" s="41">
        <v>0</v>
      </c>
      <c r="D34" s="41">
        <f t="shared" si="1"/>
        <v>0</v>
      </c>
      <c r="E34" s="41">
        <f t="shared" si="1"/>
        <v>0</v>
      </c>
      <c r="F34" s="41">
        <f t="shared" si="1"/>
        <v>0</v>
      </c>
      <c r="G34" s="41">
        <f t="shared" si="2"/>
        <v>0</v>
      </c>
    </row>
    <row r="35" spans="1:7" x14ac:dyDescent="0.2">
      <c r="A35" s="36" t="s">
        <v>40</v>
      </c>
      <c r="B35" s="41">
        <v>0</v>
      </c>
      <c r="C35" s="41">
        <v>0</v>
      </c>
      <c r="D35" s="41">
        <f t="shared" si="1"/>
        <v>0</v>
      </c>
      <c r="E35" s="41">
        <f t="shared" si="1"/>
        <v>0</v>
      </c>
      <c r="F35" s="41">
        <f t="shared" si="1"/>
        <v>0</v>
      </c>
      <c r="G35" s="41">
        <f t="shared" si="2"/>
        <v>0</v>
      </c>
    </row>
    <row r="36" spans="1:7" x14ac:dyDescent="0.2">
      <c r="A36" s="36" t="s">
        <v>41</v>
      </c>
      <c r="B36" s="41">
        <v>0</v>
      </c>
      <c r="C36" s="41">
        <v>0</v>
      </c>
      <c r="D36" s="41">
        <f t="shared" si="1"/>
        <v>0</v>
      </c>
      <c r="E36" s="41">
        <f t="shared" si="1"/>
        <v>0</v>
      </c>
      <c r="F36" s="41">
        <f t="shared" si="1"/>
        <v>0</v>
      </c>
      <c r="G36" s="41">
        <f t="shared" si="2"/>
        <v>0</v>
      </c>
    </row>
    <row r="37" spans="1:7" x14ac:dyDescent="0.2">
      <c r="A37" s="36" t="s">
        <v>42</v>
      </c>
      <c r="B37" s="41">
        <v>0</v>
      </c>
      <c r="C37" s="41">
        <v>0</v>
      </c>
      <c r="D37" s="41">
        <f t="shared" si="1"/>
        <v>0</v>
      </c>
      <c r="E37" s="41">
        <f t="shared" si="1"/>
        <v>0</v>
      </c>
      <c r="F37" s="41">
        <f t="shared" si="1"/>
        <v>0</v>
      </c>
      <c r="G37" s="41">
        <f t="shared" si="2"/>
        <v>0</v>
      </c>
    </row>
    <row r="38" spans="1:7" x14ac:dyDescent="0.2">
      <c r="A38" s="36" t="s">
        <v>43</v>
      </c>
      <c r="B38" s="41">
        <v>0</v>
      </c>
      <c r="C38" s="41">
        <v>0</v>
      </c>
      <c r="D38" s="41">
        <f t="shared" si="1"/>
        <v>0</v>
      </c>
      <c r="E38" s="41">
        <f t="shared" si="1"/>
        <v>0</v>
      </c>
      <c r="F38" s="41">
        <f t="shared" si="1"/>
        <v>0</v>
      </c>
      <c r="G38" s="41">
        <f t="shared" si="2"/>
        <v>0</v>
      </c>
    </row>
    <row r="39" spans="1:7" x14ac:dyDescent="0.2">
      <c r="A39" s="36" t="s">
        <v>44</v>
      </c>
      <c r="B39" s="41">
        <v>0</v>
      </c>
      <c r="C39" s="41">
        <v>0</v>
      </c>
      <c r="D39" s="41">
        <f t="shared" si="1"/>
        <v>0</v>
      </c>
      <c r="E39" s="41">
        <f t="shared" si="1"/>
        <v>0</v>
      </c>
      <c r="F39" s="41">
        <f t="shared" si="1"/>
        <v>0</v>
      </c>
      <c r="G39" s="41">
        <f t="shared" si="2"/>
        <v>0</v>
      </c>
    </row>
    <row r="40" spans="1:7" x14ac:dyDescent="0.2">
      <c r="A40" s="36" t="s">
        <v>45</v>
      </c>
      <c r="B40" s="41">
        <v>0</v>
      </c>
      <c r="C40" s="41">
        <v>0</v>
      </c>
      <c r="D40" s="41">
        <f t="shared" si="1"/>
        <v>0</v>
      </c>
      <c r="E40" s="41">
        <f t="shared" si="1"/>
        <v>0</v>
      </c>
      <c r="F40" s="41">
        <f t="shared" si="1"/>
        <v>0</v>
      </c>
      <c r="G40" s="41">
        <f t="shared" si="2"/>
        <v>0</v>
      </c>
    </row>
    <row r="41" spans="1:7" x14ac:dyDescent="0.2">
      <c r="A41" s="36" t="s">
        <v>46</v>
      </c>
      <c r="B41" s="41">
        <v>0</v>
      </c>
      <c r="C41" s="41">
        <v>0</v>
      </c>
      <c r="D41" s="41">
        <f t="shared" si="1"/>
        <v>0</v>
      </c>
      <c r="E41" s="41">
        <f t="shared" si="1"/>
        <v>0</v>
      </c>
      <c r="F41" s="41">
        <f t="shared" si="1"/>
        <v>0</v>
      </c>
      <c r="G41" s="41">
        <f t="shared" si="2"/>
        <v>0</v>
      </c>
    </row>
    <row r="42" spans="1:7" x14ac:dyDescent="0.2">
      <c r="A42" s="36" t="s">
        <v>47</v>
      </c>
      <c r="B42" s="41">
        <v>0</v>
      </c>
      <c r="C42" s="41">
        <v>0</v>
      </c>
      <c r="D42" s="41">
        <f t="shared" si="1"/>
        <v>0</v>
      </c>
      <c r="E42" s="41">
        <f t="shared" si="1"/>
        <v>0</v>
      </c>
      <c r="F42" s="41">
        <f t="shared" si="1"/>
        <v>0</v>
      </c>
      <c r="G42" s="41">
        <f t="shared" si="2"/>
        <v>0</v>
      </c>
    </row>
    <row r="43" spans="1:7" x14ac:dyDescent="0.2">
      <c r="A43" s="39" t="s">
        <v>48</v>
      </c>
      <c r="B43" s="42">
        <f t="shared" ref="B43:G43" si="6">+B44+B45+B46+B47+B48+B49+B50+B51+B52</f>
        <v>167000</v>
      </c>
      <c r="C43" s="42">
        <f t="shared" si="6"/>
        <v>7000.239999999998</v>
      </c>
      <c r="D43" s="42">
        <f t="shared" si="6"/>
        <v>174000.24</v>
      </c>
      <c r="E43" s="42">
        <f t="shared" si="6"/>
        <v>135322.41</v>
      </c>
      <c r="F43" s="42">
        <f t="shared" si="6"/>
        <v>135322.41</v>
      </c>
      <c r="G43" s="42">
        <f t="shared" si="6"/>
        <v>38677.829999999994</v>
      </c>
    </row>
    <row r="44" spans="1:7" x14ac:dyDescent="0.2">
      <c r="A44" s="36" t="s">
        <v>49</v>
      </c>
      <c r="B44" s="41">
        <v>86000</v>
      </c>
      <c r="C44" s="41">
        <f>7893.5-15500.58</f>
        <v>-7607.08</v>
      </c>
      <c r="D44" s="41">
        <f t="shared" si="1"/>
        <v>78392.92</v>
      </c>
      <c r="E44" s="41">
        <v>39715.090000000004</v>
      </c>
      <c r="F44" s="41">
        <v>39715.090000000004</v>
      </c>
      <c r="G44" s="41">
        <f t="shared" si="2"/>
        <v>38677.829999999994</v>
      </c>
    </row>
    <row r="45" spans="1:7" x14ac:dyDescent="0.2">
      <c r="A45" s="36" t="s">
        <v>50</v>
      </c>
      <c r="B45" s="41">
        <v>0</v>
      </c>
      <c r="C45" s="41">
        <v>0</v>
      </c>
      <c r="D45" s="41">
        <f t="shared" si="1"/>
        <v>0</v>
      </c>
      <c r="E45" s="41">
        <v>0</v>
      </c>
      <c r="F45" s="41">
        <v>0</v>
      </c>
      <c r="G45" s="41">
        <f t="shared" si="2"/>
        <v>0</v>
      </c>
    </row>
    <row r="46" spans="1:7" x14ac:dyDescent="0.2">
      <c r="A46" s="36" t="s">
        <v>51</v>
      </c>
      <c r="B46" s="41">
        <v>0</v>
      </c>
      <c r="C46" s="41">
        <v>0</v>
      </c>
      <c r="D46" s="41">
        <f t="shared" si="1"/>
        <v>0</v>
      </c>
      <c r="E46" s="41">
        <v>0</v>
      </c>
      <c r="F46" s="41">
        <v>0</v>
      </c>
      <c r="G46" s="41">
        <f t="shared" si="2"/>
        <v>0</v>
      </c>
    </row>
    <row r="47" spans="1:7" x14ac:dyDescent="0.2">
      <c r="A47" s="36" t="s">
        <v>52</v>
      </c>
      <c r="B47" s="41">
        <v>0</v>
      </c>
      <c r="C47" s="41">
        <v>0</v>
      </c>
      <c r="D47" s="41">
        <f t="shared" si="1"/>
        <v>0</v>
      </c>
      <c r="E47" s="41">
        <v>0</v>
      </c>
      <c r="F47" s="41">
        <v>0</v>
      </c>
      <c r="G47" s="41">
        <f t="shared" si="2"/>
        <v>0</v>
      </c>
    </row>
    <row r="48" spans="1:7" x14ac:dyDescent="0.2">
      <c r="A48" s="36" t="s">
        <v>53</v>
      </c>
      <c r="B48" s="41">
        <v>0</v>
      </c>
      <c r="C48" s="41">
        <v>0</v>
      </c>
      <c r="D48" s="41">
        <f t="shared" si="1"/>
        <v>0</v>
      </c>
      <c r="E48" s="41">
        <v>0</v>
      </c>
      <c r="F48" s="41">
        <v>0</v>
      </c>
      <c r="G48" s="41">
        <f t="shared" si="2"/>
        <v>0</v>
      </c>
    </row>
    <row r="49" spans="1:7" x14ac:dyDescent="0.2">
      <c r="A49" s="36" t="s">
        <v>54</v>
      </c>
      <c r="B49" s="41">
        <v>11000</v>
      </c>
      <c r="C49" s="41">
        <v>-11000</v>
      </c>
      <c r="D49" s="41">
        <f t="shared" si="1"/>
        <v>0</v>
      </c>
      <c r="E49" s="41">
        <v>0</v>
      </c>
      <c r="F49" s="41">
        <v>0</v>
      </c>
      <c r="G49" s="41">
        <f t="shared" si="2"/>
        <v>0</v>
      </c>
    </row>
    <row r="50" spans="1:7" x14ac:dyDescent="0.2">
      <c r="A50" s="36" t="s">
        <v>55</v>
      </c>
      <c r="B50" s="41">
        <v>0</v>
      </c>
      <c r="C50" s="41">
        <v>0</v>
      </c>
      <c r="D50" s="41">
        <f t="shared" si="1"/>
        <v>0</v>
      </c>
      <c r="E50" s="41">
        <v>0</v>
      </c>
      <c r="F50" s="41">
        <v>0</v>
      </c>
      <c r="G50" s="41">
        <f t="shared" si="2"/>
        <v>0</v>
      </c>
    </row>
    <row r="51" spans="1:7" x14ac:dyDescent="0.2">
      <c r="A51" s="36" t="s">
        <v>56</v>
      </c>
      <c r="B51" s="41">
        <v>0</v>
      </c>
      <c r="C51" s="41">
        <v>0</v>
      </c>
      <c r="D51" s="41">
        <f t="shared" si="1"/>
        <v>0</v>
      </c>
      <c r="E51" s="41">
        <v>0</v>
      </c>
      <c r="F51" s="41">
        <v>0</v>
      </c>
      <c r="G51" s="41">
        <f t="shared" si="2"/>
        <v>0</v>
      </c>
    </row>
    <row r="52" spans="1:7" x14ac:dyDescent="0.2">
      <c r="A52" s="36" t="s">
        <v>57</v>
      </c>
      <c r="B52" s="41">
        <v>70000</v>
      </c>
      <c r="C52" s="41">
        <v>25607.32</v>
      </c>
      <c r="D52" s="41">
        <f t="shared" si="1"/>
        <v>95607.32</v>
      </c>
      <c r="E52" s="41">
        <v>95607.32</v>
      </c>
      <c r="F52" s="41">
        <v>95607.32</v>
      </c>
      <c r="G52" s="41">
        <f t="shared" si="2"/>
        <v>0</v>
      </c>
    </row>
    <row r="53" spans="1:7" x14ac:dyDescent="0.2">
      <c r="A53" s="39" t="s">
        <v>58</v>
      </c>
      <c r="B53" s="42">
        <f t="shared" ref="B53:G53" si="7">+B54+B55+B56</f>
        <v>0</v>
      </c>
      <c r="C53" s="42">
        <f t="shared" si="7"/>
        <v>0</v>
      </c>
      <c r="D53" s="42">
        <f t="shared" si="7"/>
        <v>0</v>
      </c>
      <c r="E53" s="42">
        <f t="shared" si="7"/>
        <v>0</v>
      </c>
      <c r="F53" s="42">
        <f t="shared" si="7"/>
        <v>0</v>
      </c>
      <c r="G53" s="42">
        <f t="shared" si="7"/>
        <v>0</v>
      </c>
    </row>
    <row r="54" spans="1:7" x14ac:dyDescent="0.2">
      <c r="A54" s="36" t="s">
        <v>59</v>
      </c>
      <c r="B54" s="41">
        <v>0</v>
      </c>
      <c r="C54" s="41">
        <v>0</v>
      </c>
      <c r="D54" s="41">
        <f t="shared" si="1"/>
        <v>0</v>
      </c>
      <c r="E54" s="41">
        <v>0</v>
      </c>
      <c r="F54" s="41">
        <v>0</v>
      </c>
      <c r="G54" s="41">
        <f t="shared" si="2"/>
        <v>0</v>
      </c>
    </row>
    <row r="55" spans="1:7" x14ac:dyDescent="0.2">
      <c r="A55" s="36" t="s">
        <v>60</v>
      </c>
      <c r="B55" s="41">
        <v>0</v>
      </c>
      <c r="C55" s="41">
        <v>0</v>
      </c>
      <c r="D55" s="41">
        <f t="shared" si="1"/>
        <v>0</v>
      </c>
      <c r="E55" s="41">
        <v>0</v>
      </c>
      <c r="F55" s="41">
        <v>0</v>
      </c>
      <c r="G55" s="41">
        <f t="shared" si="2"/>
        <v>0</v>
      </c>
    </row>
    <row r="56" spans="1:7" x14ac:dyDescent="0.2">
      <c r="A56" s="36" t="s">
        <v>61</v>
      </c>
      <c r="B56" s="41">
        <v>0</v>
      </c>
      <c r="C56" s="41">
        <v>0</v>
      </c>
      <c r="D56" s="41">
        <f t="shared" si="1"/>
        <v>0</v>
      </c>
      <c r="E56" s="41">
        <v>0</v>
      </c>
      <c r="F56" s="41">
        <v>0</v>
      </c>
      <c r="G56" s="41">
        <f t="shared" si="2"/>
        <v>0</v>
      </c>
    </row>
    <row r="57" spans="1:7" x14ac:dyDescent="0.2">
      <c r="A57" s="39" t="s">
        <v>62</v>
      </c>
      <c r="B57" s="42">
        <f t="shared" ref="B57:G57" si="8">+B58+B59+B60+B61+B62+B63+B64</f>
        <v>0</v>
      </c>
      <c r="C57" s="42">
        <f t="shared" si="8"/>
        <v>0</v>
      </c>
      <c r="D57" s="42">
        <f t="shared" si="8"/>
        <v>0</v>
      </c>
      <c r="E57" s="42">
        <f t="shared" si="8"/>
        <v>0</v>
      </c>
      <c r="F57" s="42">
        <f t="shared" si="8"/>
        <v>0</v>
      </c>
      <c r="G57" s="42">
        <f t="shared" si="8"/>
        <v>0</v>
      </c>
    </row>
    <row r="58" spans="1:7" x14ac:dyDescent="0.2">
      <c r="A58" s="36" t="s">
        <v>63</v>
      </c>
      <c r="B58" s="41">
        <v>0</v>
      </c>
      <c r="C58" s="41">
        <v>0</v>
      </c>
      <c r="D58" s="41">
        <f t="shared" si="1"/>
        <v>0</v>
      </c>
      <c r="E58" s="41">
        <v>0</v>
      </c>
      <c r="F58" s="41">
        <v>0</v>
      </c>
      <c r="G58" s="41">
        <f t="shared" si="2"/>
        <v>0</v>
      </c>
    </row>
    <row r="59" spans="1:7" x14ac:dyDescent="0.2">
      <c r="A59" s="36" t="s">
        <v>64</v>
      </c>
      <c r="B59" s="41">
        <v>0</v>
      </c>
      <c r="C59" s="41">
        <v>0</v>
      </c>
      <c r="D59" s="41">
        <f t="shared" si="1"/>
        <v>0</v>
      </c>
      <c r="E59" s="41">
        <v>0</v>
      </c>
      <c r="F59" s="41">
        <v>0</v>
      </c>
      <c r="G59" s="41">
        <f t="shared" si="2"/>
        <v>0</v>
      </c>
    </row>
    <row r="60" spans="1:7" x14ac:dyDescent="0.2">
      <c r="A60" s="36" t="s">
        <v>65</v>
      </c>
      <c r="B60" s="41">
        <v>0</v>
      </c>
      <c r="C60" s="41">
        <v>0</v>
      </c>
      <c r="D60" s="41">
        <f t="shared" si="1"/>
        <v>0</v>
      </c>
      <c r="E60" s="41">
        <v>0</v>
      </c>
      <c r="F60" s="41">
        <v>0</v>
      </c>
      <c r="G60" s="41">
        <f t="shared" si="2"/>
        <v>0</v>
      </c>
    </row>
    <row r="61" spans="1:7" x14ac:dyDescent="0.2">
      <c r="A61" s="36" t="s">
        <v>66</v>
      </c>
      <c r="B61" s="41">
        <v>0</v>
      </c>
      <c r="C61" s="41">
        <v>0</v>
      </c>
      <c r="D61" s="41">
        <f t="shared" si="1"/>
        <v>0</v>
      </c>
      <c r="E61" s="41">
        <v>0</v>
      </c>
      <c r="F61" s="41">
        <v>0</v>
      </c>
      <c r="G61" s="41">
        <f t="shared" si="2"/>
        <v>0</v>
      </c>
    </row>
    <row r="62" spans="1:7" x14ac:dyDescent="0.2">
      <c r="A62" s="36" t="s">
        <v>67</v>
      </c>
      <c r="B62" s="41">
        <v>0</v>
      </c>
      <c r="C62" s="41">
        <v>0</v>
      </c>
      <c r="D62" s="41">
        <f t="shared" si="1"/>
        <v>0</v>
      </c>
      <c r="E62" s="41">
        <v>0</v>
      </c>
      <c r="F62" s="41">
        <v>0</v>
      </c>
      <c r="G62" s="41">
        <f t="shared" si="2"/>
        <v>0</v>
      </c>
    </row>
    <row r="63" spans="1:7" x14ac:dyDescent="0.2">
      <c r="A63" s="36" t="s">
        <v>68</v>
      </c>
      <c r="B63" s="41">
        <v>0</v>
      </c>
      <c r="C63" s="41">
        <v>0</v>
      </c>
      <c r="D63" s="41">
        <f t="shared" si="1"/>
        <v>0</v>
      </c>
      <c r="E63" s="41">
        <v>0</v>
      </c>
      <c r="F63" s="41">
        <v>0</v>
      </c>
      <c r="G63" s="41">
        <f t="shared" si="2"/>
        <v>0</v>
      </c>
    </row>
    <row r="64" spans="1:7" x14ac:dyDescent="0.2">
      <c r="A64" s="36" t="s">
        <v>69</v>
      </c>
      <c r="B64" s="41">
        <v>0</v>
      </c>
      <c r="C64" s="41">
        <v>0</v>
      </c>
      <c r="D64" s="41">
        <f t="shared" si="1"/>
        <v>0</v>
      </c>
      <c r="E64" s="41">
        <v>0</v>
      </c>
      <c r="F64" s="41">
        <v>0</v>
      </c>
      <c r="G64" s="41">
        <f t="shared" si="2"/>
        <v>0</v>
      </c>
    </row>
    <row r="65" spans="1:7" x14ac:dyDescent="0.2">
      <c r="A65" s="39" t="s">
        <v>70</v>
      </c>
      <c r="B65" s="42">
        <f t="shared" ref="B65:G65" si="9">+B66+B67+B68</f>
        <v>0</v>
      </c>
      <c r="C65" s="42">
        <f t="shared" si="9"/>
        <v>0</v>
      </c>
      <c r="D65" s="42">
        <f t="shared" si="9"/>
        <v>0</v>
      </c>
      <c r="E65" s="42">
        <f t="shared" si="9"/>
        <v>0</v>
      </c>
      <c r="F65" s="42">
        <f t="shared" si="9"/>
        <v>0</v>
      </c>
      <c r="G65" s="42">
        <f t="shared" si="9"/>
        <v>0</v>
      </c>
    </row>
    <row r="66" spans="1:7" x14ac:dyDescent="0.2">
      <c r="A66" s="36" t="s">
        <v>71</v>
      </c>
      <c r="B66" s="41">
        <v>0</v>
      </c>
      <c r="C66" s="41">
        <v>0</v>
      </c>
      <c r="D66" s="41">
        <f t="shared" si="1"/>
        <v>0</v>
      </c>
      <c r="E66" s="41">
        <v>0</v>
      </c>
      <c r="F66" s="41">
        <v>0</v>
      </c>
      <c r="G66" s="41">
        <f t="shared" si="2"/>
        <v>0</v>
      </c>
    </row>
    <row r="67" spans="1:7" x14ac:dyDescent="0.2">
      <c r="A67" s="36" t="s">
        <v>72</v>
      </c>
      <c r="B67" s="41">
        <v>0</v>
      </c>
      <c r="C67" s="41">
        <v>0</v>
      </c>
      <c r="D67" s="41">
        <f t="shared" si="1"/>
        <v>0</v>
      </c>
      <c r="E67" s="41">
        <v>0</v>
      </c>
      <c r="F67" s="41">
        <v>0</v>
      </c>
      <c r="G67" s="41">
        <f t="shared" si="2"/>
        <v>0</v>
      </c>
    </row>
    <row r="68" spans="1:7" x14ac:dyDescent="0.2">
      <c r="A68" s="36" t="s">
        <v>73</v>
      </c>
      <c r="B68" s="41">
        <v>0</v>
      </c>
      <c r="C68" s="41">
        <v>0</v>
      </c>
      <c r="D68" s="41">
        <f t="shared" si="1"/>
        <v>0</v>
      </c>
      <c r="E68" s="41">
        <v>0</v>
      </c>
      <c r="F68" s="41">
        <v>0</v>
      </c>
      <c r="G68" s="41">
        <f t="shared" si="2"/>
        <v>0</v>
      </c>
    </row>
    <row r="69" spans="1:7" x14ac:dyDescent="0.2">
      <c r="A69" s="39" t="s">
        <v>74</v>
      </c>
      <c r="B69" s="42">
        <f t="shared" ref="B69:G69" si="10">+B70+B71+B72+B73+B74+B75+B76</f>
        <v>0</v>
      </c>
      <c r="C69" s="42">
        <f t="shared" si="10"/>
        <v>0</v>
      </c>
      <c r="D69" s="42">
        <f t="shared" si="10"/>
        <v>0</v>
      </c>
      <c r="E69" s="42">
        <f t="shared" si="10"/>
        <v>0</v>
      </c>
      <c r="F69" s="42">
        <f t="shared" si="10"/>
        <v>0</v>
      </c>
      <c r="G69" s="42">
        <f t="shared" si="10"/>
        <v>0</v>
      </c>
    </row>
    <row r="70" spans="1:7" x14ac:dyDescent="0.2">
      <c r="A70" s="36" t="s">
        <v>75</v>
      </c>
      <c r="B70" s="41">
        <v>0</v>
      </c>
      <c r="C70" s="41">
        <v>0</v>
      </c>
      <c r="D70" s="41">
        <f t="shared" si="1"/>
        <v>0</v>
      </c>
      <c r="E70" s="41">
        <v>0</v>
      </c>
      <c r="F70" s="41">
        <v>0</v>
      </c>
      <c r="G70" s="41">
        <f t="shared" si="2"/>
        <v>0</v>
      </c>
    </row>
    <row r="71" spans="1:7" x14ac:dyDescent="0.2">
      <c r="A71" s="36" t="s">
        <v>76</v>
      </c>
      <c r="B71" s="41">
        <v>0</v>
      </c>
      <c r="C71" s="41">
        <v>0</v>
      </c>
      <c r="D71" s="41">
        <f t="shared" si="1"/>
        <v>0</v>
      </c>
      <c r="E71" s="41">
        <v>0</v>
      </c>
      <c r="F71" s="41">
        <v>0</v>
      </c>
      <c r="G71" s="41">
        <f t="shared" si="2"/>
        <v>0</v>
      </c>
    </row>
    <row r="72" spans="1:7" x14ac:dyDescent="0.2">
      <c r="A72" s="36" t="s">
        <v>77</v>
      </c>
      <c r="B72" s="41">
        <v>0</v>
      </c>
      <c r="C72" s="41">
        <v>0</v>
      </c>
      <c r="D72" s="41">
        <f t="shared" ref="D72:D76" si="11">+B72+C72</f>
        <v>0</v>
      </c>
      <c r="E72" s="41">
        <v>0</v>
      </c>
      <c r="F72" s="41">
        <v>0</v>
      </c>
      <c r="G72" s="41">
        <f t="shared" ref="G72:G76" si="12">+D72-E72</f>
        <v>0</v>
      </c>
    </row>
    <row r="73" spans="1:7" x14ac:dyDescent="0.2">
      <c r="A73" s="36" t="s">
        <v>78</v>
      </c>
      <c r="B73" s="41">
        <v>0</v>
      </c>
      <c r="C73" s="41">
        <v>0</v>
      </c>
      <c r="D73" s="41">
        <f t="shared" si="11"/>
        <v>0</v>
      </c>
      <c r="E73" s="41">
        <v>0</v>
      </c>
      <c r="F73" s="41">
        <v>0</v>
      </c>
      <c r="G73" s="41">
        <f t="shared" si="12"/>
        <v>0</v>
      </c>
    </row>
    <row r="74" spans="1:7" x14ac:dyDescent="0.2">
      <c r="A74" s="36" t="s">
        <v>79</v>
      </c>
      <c r="B74" s="41">
        <v>0</v>
      </c>
      <c r="C74" s="41">
        <v>0</v>
      </c>
      <c r="D74" s="41">
        <f t="shared" si="11"/>
        <v>0</v>
      </c>
      <c r="E74" s="41">
        <v>0</v>
      </c>
      <c r="F74" s="41">
        <v>0</v>
      </c>
      <c r="G74" s="41">
        <f t="shared" si="12"/>
        <v>0</v>
      </c>
    </row>
    <row r="75" spans="1:7" x14ac:dyDescent="0.2">
      <c r="A75" s="36" t="s">
        <v>80</v>
      </c>
      <c r="B75" s="41">
        <v>0</v>
      </c>
      <c r="C75" s="41">
        <v>0</v>
      </c>
      <c r="D75" s="41">
        <f t="shared" si="11"/>
        <v>0</v>
      </c>
      <c r="E75" s="41">
        <v>0</v>
      </c>
      <c r="F75" s="41">
        <v>0</v>
      </c>
      <c r="G75" s="41">
        <f t="shared" si="12"/>
        <v>0</v>
      </c>
    </row>
    <row r="76" spans="1:7" x14ac:dyDescent="0.2">
      <c r="A76" s="37" t="s">
        <v>81</v>
      </c>
      <c r="B76" s="43">
        <v>0</v>
      </c>
      <c r="C76" s="43">
        <v>0</v>
      </c>
      <c r="D76" s="41">
        <f t="shared" si="11"/>
        <v>0</v>
      </c>
      <c r="E76" s="43">
        <v>0</v>
      </c>
      <c r="F76" s="43">
        <v>0</v>
      </c>
      <c r="G76" s="41">
        <f t="shared" si="12"/>
        <v>0</v>
      </c>
    </row>
    <row r="77" spans="1:7" x14ac:dyDescent="0.2">
      <c r="A77" s="38" t="s">
        <v>82</v>
      </c>
      <c r="B77" s="6">
        <f t="shared" ref="B77:G77" si="13">+B5+B13+B23+B33+B43+B53+B57+B65+B69</f>
        <v>3715131.56</v>
      </c>
      <c r="C77" s="6">
        <f t="shared" si="13"/>
        <v>-7.2759576141834259E-12</v>
      </c>
      <c r="D77" s="10">
        <f t="shared" si="13"/>
        <v>3715131.5600000005</v>
      </c>
      <c r="E77" s="10">
        <f t="shared" si="13"/>
        <v>3183185.1400000006</v>
      </c>
      <c r="F77" s="10">
        <f t="shared" si="13"/>
        <v>3183185.1400000006</v>
      </c>
      <c r="G77" s="10">
        <f t="shared" si="13"/>
        <v>531946.42000000004</v>
      </c>
    </row>
    <row r="78" spans="1:7" x14ac:dyDescent="0.2">
      <c r="A78" s="1" t="s">
        <v>134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showGridLines="0" tabSelected="1" workbookViewId="0">
      <selection activeCell="E6" sqref="E6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44" t="s">
        <v>137</v>
      </c>
      <c r="B1" s="45"/>
      <c r="C1" s="45"/>
      <c r="D1" s="45"/>
      <c r="E1" s="45"/>
      <c r="F1" s="45"/>
      <c r="G1" s="46"/>
    </row>
    <row r="2" spans="1:7" x14ac:dyDescent="0.2">
      <c r="A2" s="22"/>
      <c r="B2" s="25" t="s">
        <v>0</v>
      </c>
      <c r="C2" s="26"/>
      <c r="D2" s="26"/>
      <c r="E2" s="26"/>
      <c r="F2" s="27"/>
      <c r="G2" s="47" t="s">
        <v>7</v>
      </c>
    </row>
    <row r="3" spans="1:7" ht="25.15" customHeight="1" x14ac:dyDescent="0.2">
      <c r="A3" s="2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8"/>
    </row>
    <row r="4" spans="1:7" x14ac:dyDescent="0.2">
      <c r="A4" s="24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3"/>
      <c r="B5" s="7"/>
      <c r="C5" s="7"/>
      <c r="D5" s="7"/>
      <c r="E5" s="7"/>
      <c r="F5" s="7"/>
      <c r="G5" s="7"/>
    </row>
    <row r="6" spans="1:7" x14ac:dyDescent="0.2">
      <c r="A6" s="33" t="s">
        <v>83</v>
      </c>
      <c r="B6" s="8">
        <v>3548131.56</v>
      </c>
      <c r="C6" s="8">
        <v>-7000.2399999999907</v>
      </c>
      <c r="D6" s="8">
        <f>+B6+C6</f>
        <v>3541131.3200000003</v>
      </c>
      <c r="E6" s="8">
        <v>3047862.7300000004</v>
      </c>
      <c r="F6" s="8">
        <v>3047862.7300000004</v>
      </c>
      <c r="G6" s="8">
        <f>+D6-E6</f>
        <v>493268.58999999985</v>
      </c>
    </row>
    <row r="7" spans="1:7" x14ac:dyDescent="0.2">
      <c r="A7" s="33"/>
      <c r="B7" s="8"/>
      <c r="C7" s="8"/>
      <c r="D7" s="8"/>
      <c r="E7" s="8"/>
      <c r="F7" s="8"/>
      <c r="G7" s="8"/>
    </row>
    <row r="8" spans="1:7" x14ac:dyDescent="0.2">
      <c r="A8" s="33" t="s">
        <v>84</v>
      </c>
      <c r="B8" s="8">
        <v>167000</v>
      </c>
      <c r="C8" s="8">
        <v>7000.239999999998</v>
      </c>
      <c r="D8" s="8">
        <f>+B8+C8</f>
        <v>174000.24</v>
      </c>
      <c r="E8" s="8">
        <v>135322.41</v>
      </c>
      <c r="F8" s="8">
        <v>135322.41</v>
      </c>
      <c r="G8" s="8">
        <f>+D8-E8</f>
        <v>38677.829999999987</v>
      </c>
    </row>
    <row r="9" spans="1:7" x14ac:dyDescent="0.2">
      <c r="A9" s="33"/>
      <c r="B9" s="8"/>
      <c r="C9" s="8"/>
      <c r="D9" s="8"/>
      <c r="E9" s="8"/>
      <c r="F9" s="8"/>
      <c r="G9" s="8"/>
    </row>
    <row r="10" spans="1:7" x14ac:dyDescent="0.2">
      <c r="A10" s="33" t="s">
        <v>85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f>+D10-E10</f>
        <v>0</v>
      </c>
    </row>
    <row r="11" spans="1:7" x14ac:dyDescent="0.2">
      <c r="A11" s="33"/>
      <c r="B11" s="8"/>
      <c r="C11" s="8"/>
      <c r="D11" s="8"/>
      <c r="E11" s="8"/>
      <c r="F11" s="8"/>
      <c r="G11" s="8"/>
    </row>
    <row r="12" spans="1:7" x14ac:dyDescent="0.2">
      <c r="A12" s="33" t="s">
        <v>43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f>+D12-E12</f>
        <v>0</v>
      </c>
    </row>
    <row r="13" spans="1:7" x14ac:dyDescent="0.2">
      <c r="A13" s="33"/>
      <c r="B13" s="8"/>
      <c r="C13" s="8"/>
      <c r="D13" s="8"/>
      <c r="E13" s="8"/>
      <c r="F13" s="8"/>
      <c r="G13" s="8"/>
    </row>
    <row r="14" spans="1:7" x14ac:dyDescent="0.2">
      <c r="A14" s="33" t="s">
        <v>71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f>+D14-E14</f>
        <v>0</v>
      </c>
    </row>
    <row r="15" spans="1:7" x14ac:dyDescent="0.2">
      <c r="A15" s="34"/>
      <c r="B15" s="9"/>
      <c r="C15" s="9"/>
      <c r="D15" s="9"/>
      <c r="E15" s="9"/>
      <c r="F15" s="9"/>
      <c r="G15" s="9"/>
    </row>
    <row r="16" spans="1:7" x14ac:dyDescent="0.2">
      <c r="A16" s="35" t="s">
        <v>82</v>
      </c>
      <c r="B16" s="6">
        <f t="shared" ref="B16:G16" si="0">+B6+B8+B10+B12+B14</f>
        <v>3715131.56</v>
      </c>
      <c r="C16" s="6">
        <f t="shared" si="0"/>
        <v>7.2759576141834259E-12</v>
      </c>
      <c r="D16" s="6">
        <f t="shared" si="0"/>
        <v>3715131.5600000005</v>
      </c>
      <c r="E16" s="6">
        <f t="shared" si="0"/>
        <v>3183185.1400000006</v>
      </c>
      <c r="F16" s="6">
        <f t="shared" si="0"/>
        <v>3183185.1400000006</v>
      </c>
      <c r="G16" s="6">
        <f t="shared" si="0"/>
        <v>531946.41999999981</v>
      </c>
    </row>
    <row r="18" spans="1:1" x14ac:dyDescent="0.2">
      <c r="A18" s="1" t="s">
        <v>134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3"/>
  <sheetViews>
    <sheetView showGridLines="0" topLeftCell="A34" workbookViewId="0">
      <selection activeCell="E38" sqref="E38"/>
    </sheetView>
  </sheetViews>
  <sheetFormatPr baseColWidth="10" defaultColWidth="12" defaultRowHeight="11.25" x14ac:dyDescent="0.2"/>
  <cols>
    <col min="1" max="1" width="60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44" t="s">
        <v>138</v>
      </c>
      <c r="B1" s="45"/>
      <c r="C1" s="45"/>
      <c r="D1" s="45"/>
      <c r="E1" s="45"/>
      <c r="F1" s="45"/>
      <c r="G1" s="46"/>
    </row>
    <row r="2" spans="1:7" x14ac:dyDescent="0.2">
      <c r="A2" s="12"/>
      <c r="B2" s="12"/>
      <c r="C2" s="12"/>
      <c r="D2" s="12"/>
      <c r="E2" s="12"/>
      <c r="F2" s="12"/>
      <c r="G2" s="12"/>
    </row>
    <row r="3" spans="1:7" x14ac:dyDescent="0.2">
      <c r="A3" s="22"/>
      <c r="B3" s="25" t="s">
        <v>0</v>
      </c>
      <c r="C3" s="26"/>
      <c r="D3" s="26"/>
      <c r="E3" s="26"/>
      <c r="F3" s="27"/>
      <c r="G3" s="47" t="s">
        <v>7</v>
      </c>
    </row>
    <row r="4" spans="1:7" ht="25.15" customHeight="1" x14ac:dyDescent="0.2">
      <c r="A4" s="2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8"/>
    </row>
    <row r="5" spans="1:7" x14ac:dyDescent="0.2">
      <c r="A5" s="24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1"/>
      <c r="B6" s="17"/>
      <c r="C6" s="17"/>
      <c r="D6" s="17"/>
      <c r="E6" s="17"/>
      <c r="F6" s="17"/>
      <c r="G6" s="17"/>
    </row>
    <row r="7" spans="1:7" x14ac:dyDescent="0.2">
      <c r="A7" s="29" t="s">
        <v>140</v>
      </c>
      <c r="B7" s="41">
        <v>3715131.56</v>
      </c>
      <c r="C7" s="41">
        <v>0</v>
      </c>
      <c r="D7" s="41">
        <f t="shared" ref="D7" si="0">+B7-C7</f>
        <v>3715131.56</v>
      </c>
      <c r="E7" s="41">
        <v>3183185.1400000006</v>
      </c>
      <c r="F7" s="41">
        <v>3183185.1400000006</v>
      </c>
      <c r="G7" s="41">
        <f t="shared" ref="G7" si="1">+D7-E7</f>
        <v>531946.41999999946</v>
      </c>
    </row>
    <row r="8" spans="1:7" x14ac:dyDescent="0.2">
      <c r="A8" s="29" t="s">
        <v>86</v>
      </c>
      <c r="B8" s="41">
        <v>0</v>
      </c>
      <c r="C8" s="41">
        <v>0</v>
      </c>
      <c r="D8" s="41">
        <f t="shared" ref="D8:D14" si="2">+B8-C8</f>
        <v>0</v>
      </c>
      <c r="E8" s="41">
        <v>0</v>
      </c>
      <c r="F8" s="41">
        <v>0</v>
      </c>
      <c r="G8" s="41">
        <f t="shared" ref="G8:G14" si="3">+D8-E8</f>
        <v>0</v>
      </c>
    </row>
    <row r="9" spans="1:7" x14ac:dyDescent="0.2">
      <c r="A9" s="29" t="s">
        <v>87</v>
      </c>
      <c r="B9" s="41">
        <v>0</v>
      </c>
      <c r="C9" s="41">
        <v>0</v>
      </c>
      <c r="D9" s="41">
        <f t="shared" si="2"/>
        <v>0</v>
      </c>
      <c r="E9" s="41">
        <v>0</v>
      </c>
      <c r="F9" s="41">
        <v>0</v>
      </c>
      <c r="G9" s="41">
        <f t="shared" si="3"/>
        <v>0</v>
      </c>
    </row>
    <row r="10" spans="1:7" x14ac:dyDescent="0.2">
      <c r="A10" s="29" t="s">
        <v>88</v>
      </c>
      <c r="B10" s="41">
        <v>0</v>
      </c>
      <c r="C10" s="41">
        <v>0</v>
      </c>
      <c r="D10" s="41">
        <f t="shared" si="2"/>
        <v>0</v>
      </c>
      <c r="E10" s="41">
        <v>0</v>
      </c>
      <c r="F10" s="41">
        <v>0</v>
      </c>
      <c r="G10" s="41">
        <f t="shared" si="3"/>
        <v>0</v>
      </c>
    </row>
    <row r="11" spans="1:7" x14ac:dyDescent="0.2">
      <c r="A11" s="29" t="s">
        <v>89</v>
      </c>
      <c r="B11" s="41">
        <v>0</v>
      </c>
      <c r="C11" s="41">
        <v>0</v>
      </c>
      <c r="D11" s="41">
        <f t="shared" si="2"/>
        <v>0</v>
      </c>
      <c r="E11" s="41">
        <v>0</v>
      </c>
      <c r="F11" s="41">
        <v>0</v>
      </c>
      <c r="G11" s="41">
        <f t="shared" si="3"/>
        <v>0</v>
      </c>
    </row>
    <row r="12" spans="1:7" x14ac:dyDescent="0.2">
      <c r="A12" s="29" t="s">
        <v>90</v>
      </c>
      <c r="B12" s="41">
        <v>0</v>
      </c>
      <c r="C12" s="41">
        <v>0</v>
      </c>
      <c r="D12" s="41">
        <f t="shared" si="2"/>
        <v>0</v>
      </c>
      <c r="E12" s="41">
        <v>0</v>
      </c>
      <c r="F12" s="41">
        <v>0</v>
      </c>
      <c r="G12" s="41">
        <f t="shared" si="3"/>
        <v>0</v>
      </c>
    </row>
    <row r="13" spans="1:7" x14ac:dyDescent="0.2">
      <c r="A13" s="29" t="s">
        <v>91</v>
      </c>
      <c r="B13" s="41">
        <v>0</v>
      </c>
      <c r="C13" s="41">
        <v>0</v>
      </c>
      <c r="D13" s="41">
        <f t="shared" si="2"/>
        <v>0</v>
      </c>
      <c r="E13" s="41">
        <v>0</v>
      </c>
      <c r="F13" s="41">
        <v>0</v>
      </c>
      <c r="G13" s="41">
        <f t="shared" si="3"/>
        <v>0</v>
      </c>
    </row>
    <row r="14" spans="1:7" x14ac:dyDescent="0.2">
      <c r="A14" s="29" t="s">
        <v>92</v>
      </c>
      <c r="B14" s="41">
        <v>0</v>
      </c>
      <c r="C14" s="41">
        <v>0</v>
      </c>
      <c r="D14" s="41">
        <f t="shared" si="2"/>
        <v>0</v>
      </c>
      <c r="E14" s="41">
        <v>0</v>
      </c>
      <c r="F14" s="41">
        <v>0</v>
      </c>
      <c r="G14" s="41">
        <f t="shared" si="3"/>
        <v>0</v>
      </c>
    </row>
    <row r="15" spans="1:7" x14ac:dyDescent="0.2">
      <c r="A15" s="29"/>
      <c r="B15" s="43"/>
      <c r="C15" s="43"/>
      <c r="D15" s="43"/>
      <c r="E15" s="43"/>
      <c r="F15" s="43"/>
      <c r="G15" s="43"/>
    </row>
    <row r="16" spans="1:7" x14ac:dyDescent="0.2">
      <c r="A16" s="30" t="s">
        <v>82</v>
      </c>
      <c r="B16" s="10">
        <f t="shared" ref="B16:G16" si="4">+B7+B8+B9+B10+B11+B12+B13+B14</f>
        <v>3715131.56</v>
      </c>
      <c r="C16" s="10">
        <f t="shared" si="4"/>
        <v>0</v>
      </c>
      <c r="D16" s="10">
        <f t="shared" si="4"/>
        <v>3715131.56</v>
      </c>
      <c r="E16" s="10">
        <f t="shared" si="4"/>
        <v>3183185.1400000006</v>
      </c>
      <c r="F16" s="10">
        <f t="shared" si="4"/>
        <v>3183185.1400000006</v>
      </c>
      <c r="G16" s="10">
        <f t="shared" si="4"/>
        <v>531946.41999999946</v>
      </c>
    </row>
    <row r="19" spans="1:7" ht="45" customHeight="1" x14ac:dyDescent="0.2">
      <c r="A19" s="44" t="s">
        <v>135</v>
      </c>
      <c r="B19" s="45"/>
      <c r="C19" s="45"/>
      <c r="D19" s="45"/>
      <c r="E19" s="45"/>
      <c r="F19" s="45"/>
      <c r="G19" s="46"/>
    </row>
    <row r="21" spans="1:7" x14ac:dyDescent="0.2">
      <c r="A21" s="22"/>
      <c r="B21" s="25" t="s">
        <v>0</v>
      </c>
      <c r="C21" s="26"/>
      <c r="D21" s="26"/>
      <c r="E21" s="26"/>
      <c r="F21" s="27"/>
      <c r="G21" s="47" t="s">
        <v>7</v>
      </c>
    </row>
    <row r="22" spans="1:7" ht="22.5" x14ac:dyDescent="0.2">
      <c r="A22" s="23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48"/>
    </row>
    <row r="23" spans="1:7" x14ac:dyDescent="0.2">
      <c r="A23" s="24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</row>
    <row r="24" spans="1:7" x14ac:dyDescent="0.2">
      <c r="A24" s="13"/>
      <c r="B24" s="14"/>
      <c r="C24" s="14"/>
      <c r="D24" s="14"/>
      <c r="E24" s="14"/>
      <c r="F24" s="14"/>
      <c r="G24" s="14"/>
    </row>
    <row r="25" spans="1:7" x14ac:dyDescent="0.2">
      <c r="A25" s="29" t="s">
        <v>93</v>
      </c>
      <c r="B25" s="15">
        <v>0</v>
      </c>
      <c r="C25" s="15">
        <v>0</v>
      </c>
      <c r="D25" s="15">
        <f>+B25+C25</f>
        <v>0</v>
      </c>
      <c r="E25" s="15">
        <v>0</v>
      </c>
      <c r="F25" s="15">
        <v>0</v>
      </c>
      <c r="G25" s="15">
        <f>+D25-E25</f>
        <v>0</v>
      </c>
    </row>
    <row r="26" spans="1:7" x14ac:dyDescent="0.2">
      <c r="A26" s="29" t="s">
        <v>94</v>
      </c>
      <c r="B26" s="15">
        <v>0</v>
      </c>
      <c r="C26" s="15">
        <v>0</v>
      </c>
      <c r="D26" s="15">
        <f t="shared" ref="D26:D28" si="5">+B26+C26</f>
        <v>0</v>
      </c>
      <c r="E26" s="15">
        <v>0</v>
      </c>
      <c r="F26" s="15">
        <v>0</v>
      </c>
      <c r="G26" s="15">
        <f t="shared" ref="G26:G28" si="6">+D26-E26</f>
        <v>0</v>
      </c>
    </row>
    <row r="27" spans="1:7" x14ac:dyDescent="0.2">
      <c r="A27" s="29" t="s">
        <v>95</v>
      </c>
      <c r="B27" s="15">
        <v>0</v>
      </c>
      <c r="C27" s="15">
        <v>0</v>
      </c>
      <c r="D27" s="15">
        <f t="shared" si="5"/>
        <v>0</v>
      </c>
      <c r="E27" s="15">
        <v>0</v>
      </c>
      <c r="F27" s="15">
        <v>0</v>
      </c>
      <c r="G27" s="15">
        <f t="shared" si="6"/>
        <v>0</v>
      </c>
    </row>
    <row r="28" spans="1:7" x14ac:dyDescent="0.2">
      <c r="A28" s="29" t="s">
        <v>140</v>
      </c>
      <c r="B28" s="41">
        <v>3715131.56</v>
      </c>
      <c r="C28" s="41">
        <v>0</v>
      </c>
      <c r="D28" s="15">
        <f t="shared" si="5"/>
        <v>3715131.56</v>
      </c>
      <c r="E28" s="41">
        <v>3183185.1400000006</v>
      </c>
      <c r="F28" s="41">
        <v>3183185.1400000006</v>
      </c>
      <c r="G28" s="15">
        <f t="shared" si="6"/>
        <v>531946.41999999946</v>
      </c>
    </row>
    <row r="29" spans="1:7" x14ac:dyDescent="0.2">
      <c r="A29" s="2"/>
      <c r="B29" s="16"/>
      <c r="C29" s="16"/>
      <c r="D29" s="16"/>
      <c r="E29" s="16"/>
      <c r="F29" s="16"/>
      <c r="G29" s="16"/>
    </row>
    <row r="30" spans="1:7" x14ac:dyDescent="0.2">
      <c r="A30" s="30" t="s">
        <v>82</v>
      </c>
      <c r="B30" s="10">
        <f t="shared" ref="B30:G30" si="7">+B25+B26+B27+B28</f>
        <v>3715131.56</v>
      </c>
      <c r="C30" s="10">
        <f t="shared" si="7"/>
        <v>0</v>
      </c>
      <c r="D30" s="10">
        <f t="shared" si="7"/>
        <v>3715131.56</v>
      </c>
      <c r="E30" s="10">
        <f t="shared" si="7"/>
        <v>3183185.1400000006</v>
      </c>
      <c r="F30" s="10">
        <f t="shared" si="7"/>
        <v>3183185.1400000006</v>
      </c>
      <c r="G30" s="10">
        <f t="shared" si="7"/>
        <v>531946.41999999946</v>
      </c>
    </row>
    <row r="33" spans="1:7" ht="45" customHeight="1" x14ac:dyDescent="0.2">
      <c r="A33" s="44" t="s">
        <v>141</v>
      </c>
      <c r="B33" s="45"/>
      <c r="C33" s="45"/>
      <c r="D33" s="45"/>
      <c r="E33" s="45"/>
      <c r="F33" s="45"/>
      <c r="G33" s="46"/>
    </row>
    <row r="34" spans="1:7" x14ac:dyDescent="0.2">
      <c r="A34" s="22"/>
      <c r="B34" s="25" t="s">
        <v>0</v>
      </c>
      <c r="C34" s="26"/>
      <c r="D34" s="26"/>
      <c r="E34" s="26"/>
      <c r="F34" s="27"/>
      <c r="G34" s="47" t="s">
        <v>7</v>
      </c>
    </row>
    <row r="35" spans="1:7" ht="22.5" x14ac:dyDescent="0.2">
      <c r="A35" s="23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48"/>
    </row>
    <row r="36" spans="1:7" x14ac:dyDescent="0.2">
      <c r="A36" s="24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</row>
    <row r="37" spans="1:7" x14ac:dyDescent="0.2">
      <c r="A37" s="13"/>
      <c r="B37" s="14"/>
      <c r="C37" s="14"/>
      <c r="D37" s="14"/>
      <c r="E37" s="14"/>
      <c r="F37" s="14"/>
      <c r="G37" s="14"/>
    </row>
    <row r="38" spans="1:7" ht="22.5" x14ac:dyDescent="0.2">
      <c r="A38" s="31" t="s">
        <v>96</v>
      </c>
      <c r="B38" s="41">
        <v>3715131.56</v>
      </c>
      <c r="C38" s="41">
        <v>0</v>
      </c>
      <c r="D38" s="15">
        <f>+B38+C38</f>
        <v>3715131.56</v>
      </c>
      <c r="E38" s="41">
        <v>3183185.1400000006</v>
      </c>
      <c r="F38" s="41">
        <v>3183185.1400000006</v>
      </c>
      <c r="G38" s="15">
        <f>+D38-E38</f>
        <v>531946.41999999946</v>
      </c>
    </row>
    <row r="39" spans="1:7" x14ac:dyDescent="0.2">
      <c r="A39" s="31"/>
      <c r="B39" s="15"/>
      <c r="C39" s="15"/>
      <c r="D39" s="15"/>
      <c r="E39" s="15"/>
      <c r="F39" s="15"/>
      <c r="G39" s="15"/>
    </row>
    <row r="40" spans="1:7" x14ac:dyDescent="0.2">
      <c r="A40" s="31" t="s">
        <v>97</v>
      </c>
      <c r="B40" s="15">
        <v>0</v>
      </c>
      <c r="C40" s="15">
        <v>0</v>
      </c>
      <c r="D40" s="15">
        <f>+B40+C40</f>
        <v>0</v>
      </c>
      <c r="E40" s="15">
        <v>0</v>
      </c>
      <c r="F40" s="15">
        <v>0</v>
      </c>
      <c r="G40" s="15">
        <f>+D40-E40</f>
        <v>0</v>
      </c>
    </row>
    <row r="41" spans="1:7" x14ac:dyDescent="0.2">
      <c r="A41" s="31"/>
      <c r="B41" s="15"/>
      <c r="C41" s="15"/>
      <c r="D41" s="15"/>
      <c r="E41" s="15"/>
      <c r="F41" s="15"/>
      <c r="G41" s="15"/>
    </row>
    <row r="42" spans="1:7" ht="22.5" x14ac:dyDescent="0.2">
      <c r="A42" s="31" t="s">
        <v>98</v>
      </c>
      <c r="B42" s="15">
        <v>0</v>
      </c>
      <c r="C42" s="15">
        <v>0</v>
      </c>
      <c r="D42" s="15">
        <f>+B42+C42</f>
        <v>0</v>
      </c>
      <c r="E42" s="15">
        <v>0</v>
      </c>
      <c r="F42" s="15">
        <v>0</v>
      </c>
      <c r="G42" s="15">
        <f>+D42-E42</f>
        <v>0</v>
      </c>
    </row>
    <row r="43" spans="1:7" x14ac:dyDescent="0.2">
      <c r="A43" s="31"/>
      <c r="B43" s="15"/>
      <c r="C43" s="15"/>
      <c r="D43" s="15"/>
      <c r="E43" s="15"/>
      <c r="F43" s="15"/>
      <c r="G43" s="15"/>
    </row>
    <row r="44" spans="1:7" ht="22.5" x14ac:dyDescent="0.2">
      <c r="A44" s="31" t="s">
        <v>99</v>
      </c>
      <c r="B44" s="15">
        <v>0</v>
      </c>
      <c r="C44" s="15">
        <v>0</v>
      </c>
      <c r="D44" s="15">
        <f>+B44+C44</f>
        <v>0</v>
      </c>
      <c r="E44" s="15">
        <v>0</v>
      </c>
      <c r="F44" s="15">
        <v>0</v>
      </c>
      <c r="G44" s="15">
        <f>+D44-E44</f>
        <v>0</v>
      </c>
    </row>
    <row r="45" spans="1:7" x14ac:dyDescent="0.2">
      <c r="A45" s="31"/>
      <c r="B45" s="15"/>
      <c r="C45" s="15"/>
      <c r="D45" s="15"/>
      <c r="E45" s="15"/>
      <c r="F45" s="15"/>
      <c r="G45" s="15"/>
    </row>
    <row r="46" spans="1:7" ht="22.5" x14ac:dyDescent="0.2">
      <c r="A46" s="31" t="s">
        <v>100</v>
      </c>
      <c r="B46" s="15">
        <v>0</v>
      </c>
      <c r="C46" s="15">
        <v>0</v>
      </c>
      <c r="D46" s="15">
        <f>+B46+C46</f>
        <v>0</v>
      </c>
      <c r="E46" s="15">
        <v>0</v>
      </c>
      <c r="F46" s="15">
        <v>0</v>
      </c>
      <c r="G46" s="15">
        <f>+D46-E46</f>
        <v>0</v>
      </c>
    </row>
    <row r="47" spans="1:7" x14ac:dyDescent="0.2">
      <c r="A47" s="31"/>
      <c r="B47" s="15"/>
      <c r="C47" s="15"/>
      <c r="D47" s="15"/>
      <c r="E47" s="15"/>
      <c r="F47" s="15"/>
      <c r="G47" s="15"/>
    </row>
    <row r="48" spans="1:7" ht="22.5" x14ac:dyDescent="0.2">
      <c r="A48" s="31" t="s">
        <v>101</v>
      </c>
      <c r="B48" s="15">
        <v>0</v>
      </c>
      <c r="C48" s="15">
        <v>0</v>
      </c>
      <c r="D48" s="15">
        <f>+B48+C48</f>
        <v>0</v>
      </c>
      <c r="E48" s="15">
        <v>0</v>
      </c>
      <c r="F48" s="15">
        <v>0</v>
      </c>
      <c r="G48" s="15">
        <f>+D48-E48</f>
        <v>0</v>
      </c>
    </row>
    <row r="49" spans="1:7" x14ac:dyDescent="0.2">
      <c r="A49" s="31"/>
      <c r="B49" s="15"/>
      <c r="C49" s="15"/>
      <c r="D49" s="15"/>
      <c r="E49" s="15"/>
      <c r="F49" s="15"/>
      <c r="G49" s="15"/>
    </row>
    <row r="50" spans="1:7" ht="22.5" x14ac:dyDescent="0.2">
      <c r="A50" s="31" t="s">
        <v>102</v>
      </c>
      <c r="B50" s="15">
        <v>0</v>
      </c>
      <c r="C50" s="15">
        <v>0</v>
      </c>
      <c r="D50" s="15">
        <f>+B50+C50</f>
        <v>0</v>
      </c>
      <c r="E50" s="15">
        <v>0</v>
      </c>
      <c r="F50" s="15">
        <v>0</v>
      </c>
      <c r="G50" s="15">
        <f>+D50-E50</f>
        <v>0</v>
      </c>
    </row>
    <row r="51" spans="1:7" x14ac:dyDescent="0.2">
      <c r="A51" s="32"/>
      <c r="B51" s="16"/>
      <c r="C51" s="16"/>
      <c r="D51" s="16"/>
      <c r="E51" s="16"/>
      <c r="F51" s="16"/>
      <c r="G51" s="16"/>
    </row>
    <row r="52" spans="1:7" x14ac:dyDescent="0.2">
      <c r="A52" s="21" t="s">
        <v>82</v>
      </c>
      <c r="B52" s="10">
        <f t="shared" ref="B52:G52" si="8">+B38+B40+B42+B44+B46+B48+B50</f>
        <v>3715131.56</v>
      </c>
      <c r="C52" s="10">
        <f t="shared" si="8"/>
        <v>0</v>
      </c>
      <c r="D52" s="10">
        <f t="shared" si="8"/>
        <v>3715131.56</v>
      </c>
      <c r="E52" s="10">
        <f t="shared" si="8"/>
        <v>3183185.1400000006</v>
      </c>
      <c r="F52" s="10">
        <f t="shared" si="8"/>
        <v>3183185.1400000006</v>
      </c>
      <c r="G52" s="10">
        <f t="shared" si="8"/>
        <v>531946.41999999946</v>
      </c>
    </row>
    <row r="53" spans="1:7" x14ac:dyDescent="0.2">
      <c r="A53" s="1" t="s">
        <v>134</v>
      </c>
    </row>
  </sheetData>
  <sheetProtection formatCells="0" formatColumns="0" formatRows="0" insertRows="0" deleteRows="0" autoFilter="0"/>
  <mergeCells count="6">
    <mergeCell ref="G3:G4"/>
    <mergeCell ref="G21:G22"/>
    <mergeCell ref="G34:G35"/>
    <mergeCell ref="A1:G1"/>
    <mergeCell ref="A19:G19"/>
    <mergeCell ref="A33:G3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3"/>
  <sheetViews>
    <sheetView showGridLines="0" workbookViewId="0">
      <selection activeCell="F20" sqref="F20"/>
    </sheetView>
  </sheetViews>
  <sheetFormatPr baseColWidth="10" defaultColWidth="12" defaultRowHeight="11.25" x14ac:dyDescent="0.2"/>
  <cols>
    <col min="1" max="1" width="65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44" t="s">
        <v>139</v>
      </c>
      <c r="B1" s="49"/>
      <c r="C1" s="49"/>
      <c r="D1" s="49"/>
      <c r="E1" s="49"/>
      <c r="F1" s="49"/>
      <c r="G1" s="50"/>
    </row>
    <row r="2" spans="1:7" x14ac:dyDescent="0.2">
      <c r="A2" s="22"/>
      <c r="B2" s="25" t="s">
        <v>0</v>
      </c>
      <c r="C2" s="26"/>
      <c r="D2" s="26"/>
      <c r="E2" s="26"/>
      <c r="F2" s="27"/>
      <c r="G2" s="47" t="s">
        <v>7</v>
      </c>
    </row>
    <row r="3" spans="1:7" ht="25.15" customHeight="1" x14ac:dyDescent="0.2">
      <c r="A3" s="2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8"/>
    </row>
    <row r="4" spans="1:7" x14ac:dyDescent="0.2">
      <c r="A4" s="24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20"/>
      <c r="B5" s="5"/>
      <c r="C5" s="5"/>
      <c r="D5" s="5"/>
      <c r="E5" s="5"/>
      <c r="F5" s="5"/>
      <c r="G5" s="5"/>
    </row>
    <row r="6" spans="1:7" x14ac:dyDescent="0.2">
      <c r="A6" s="18" t="s">
        <v>103</v>
      </c>
      <c r="B6" s="42">
        <f>+B7+B8+B9+B10+B11+B12+B13</f>
        <v>0</v>
      </c>
      <c r="C6" s="42">
        <f>+C7+C8+C9+C10+C11+C12+C13</f>
        <v>0</v>
      </c>
      <c r="D6" s="42">
        <f>+D7+D8+D9+D10+D11+D12+D13</f>
        <v>0</v>
      </c>
      <c r="E6" s="42">
        <f>+E7+E8+E9+E10+E11+E12+E13</f>
        <v>0</v>
      </c>
      <c r="F6" s="42">
        <f>+F7+F8+F9+F10+F11+F12+F13</f>
        <v>0</v>
      </c>
      <c r="G6" s="41">
        <f>+D6-E6</f>
        <v>0</v>
      </c>
    </row>
    <row r="7" spans="1:7" x14ac:dyDescent="0.2">
      <c r="A7" s="28" t="s">
        <v>104</v>
      </c>
      <c r="B7" s="41">
        <v>0</v>
      </c>
      <c r="C7" s="41">
        <v>0</v>
      </c>
      <c r="D7" s="41">
        <v>0</v>
      </c>
      <c r="E7" s="41">
        <v>0</v>
      </c>
      <c r="F7" s="41">
        <v>0</v>
      </c>
      <c r="G7" s="41">
        <f t="shared" ref="G7:G13" si="0">+D7-E7</f>
        <v>0</v>
      </c>
    </row>
    <row r="8" spans="1:7" x14ac:dyDescent="0.2">
      <c r="A8" s="28" t="s">
        <v>105</v>
      </c>
      <c r="B8" s="41">
        <v>0</v>
      </c>
      <c r="C8" s="41">
        <v>0</v>
      </c>
      <c r="D8" s="41">
        <v>0</v>
      </c>
      <c r="E8" s="41">
        <v>0</v>
      </c>
      <c r="F8" s="41">
        <v>0</v>
      </c>
      <c r="G8" s="41">
        <f t="shared" si="0"/>
        <v>0</v>
      </c>
    </row>
    <row r="9" spans="1:7" x14ac:dyDescent="0.2">
      <c r="A9" s="28" t="s">
        <v>106</v>
      </c>
      <c r="B9" s="41">
        <v>0</v>
      </c>
      <c r="C9" s="41">
        <v>0</v>
      </c>
      <c r="D9" s="41">
        <v>0</v>
      </c>
      <c r="E9" s="41">
        <v>0</v>
      </c>
      <c r="F9" s="41">
        <v>0</v>
      </c>
      <c r="G9" s="41">
        <f t="shared" si="0"/>
        <v>0</v>
      </c>
    </row>
    <row r="10" spans="1:7" x14ac:dyDescent="0.2">
      <c r="A10" s="28" t="s">
        <v>107</v>
      </c>
      <c r="B10" s="41">
        <v>0</v>
      </c>
      <c r="C10" s="41">
        <v>0</v>
      </c>
      <c r="D10" s="41">
        <v>0</v>
      </c>
      <c r="E10" s="41">
        <v>0</v>
      </c>
      <c r="F10" s="41">
        <v>0</v>
      </c>
      <c r="G10" s="41">
        <f t="shared" si="0"/>
        <v>0</v>
      </c>
    </row>
    <row r="11" spans="1:7" x14ac:dyDescent="0.2">
      <c r="A11" s="28" t="s">
        <v>108</v>
      </c>
      <c r="B11" s="41">
        <v>0</v>
      </c>
      <c r="C11" s="41">
        <v>0</v>
      </c>
      <c r="D11" s="41">
        <v>0</v>
      </c>
      <c r="E11" s="41">
        <v>0</v>
      </c>
      <c r="F11" s="41">
        <v>0</v>
      </c>
      <c r="G11" s="41">
        <f t="shared" si="0"/>
        <v>0</v>
      </c>
    </row>
    <row r="12" spans="1:7" x14ac:dyDescent="0.2">
      <c r="A12" s="28" t="s">
        <v>109</v>
      </c>
      <c r="B12" s="41">
        <v>0</v>
      </c>
      <c r="C12" s="41">
        <v>0</v>
      </c>
      <c r="D12" s="41">
        <v>0</v>
      </c>
      <c r="E12" s="41">
        <v>0</v>
      </c>
      <c r="F12" s="41">
        <v>0</v>
      </c>
      <c r="G12" s="41">
        <f t="shared" si="0"/>
        <v>0</v>
      </c>
    </row>
    <row r="13" spans="1:7" x14ac:dyDescent="0.2">
      <c r="A13" s="28" t="s">
        <v>110</v>
      </c>
      <c r="B13" s="41">
        <v>0</v>
      </c>
      <c r="C13" s="41">
        <v>0</v>
      </c>
      <c r="D13" s="41">
        <v>0</v>
      </c>
      <c r="E13" s="41">
        <v>0</v>
      </c>
      <c r="F13" s="41">
        <v>0</v>
      </c>
      <c r="G13" s="41">
        <f t="shared" si="0"/>
        <v>0</v>
      </c>
    </row>
    <row r="14" spans="1:7" x14ac:dyDescent="0.2">
      <c r="A14" s="28" t="s">
        <v>37</v>
      </c>
      <c r="B14" s="41"/>
      <c r="C14" s="41"/>
      <c r="D14" s="41"/>
      <c r="E14" s="41"/>
      <c r="F14" s="41"/>
      <c r="G14" s="41"/>
    </row>
    <row r="15" spans="1:7" x14ac:dyDescent="0.2">
      <c r="A15" s="19"/>
      <c r="B15" s="41"/>
      <c r="C15" s="41"/>
      <c r="D15" s="41"/>
      <c r="E15" s="41"/>
      <c r="F15" s="41"/>
      <c r="G15" s="41"/>
    </row>
    <row r="16" spans="1:7" x14ac:dyDescent="0.2">
      <c r="A16" s="18" t="s">
        <v>111</v>
      </c>
      <c r="B16" s="42">
        <f>+B17+B18+B19+B20+B21+B22+B23</f>
        <v>3715131.56</v>
      </c>
      <c r="C16" s="42">
        <f>+C17+C18+C19+C20+C21+C22+C23</f>
        <v>0</v>
      </c>
      <c r="D16" s="42">
        <f>+D17+D18+D19+D20+D21+D22+D23</f>
        <v>3715131.56</v>
      </c>
      <c r="E16" s="42">
        <f>+E17+E18+E19+E20+E21+E22+E23</f>
        <v>3183185.1400000006</v>
      </c>
      <c r="F16" s="42">
        <f>+F17+F18+F19+F20+F21+F22+F23</f>
        <v>3183185.1400000006</v>
      </c>
      <c r="G16" s="41">
        <f t="shared" ref="G16:G42" si="1">+D16-E16</f>
        <v>531946.41999999946</v>
      </c>
    </row>
    <row r="17" spans="1:7" x14ac:dyDescent="0.2">
      <c r="A17" s="28" t="s">
        <v>112</v>
      </c>
      <c r="B17" s="41">
        <v>0</v>
      </c>
      <c r="C17" s="41">
        <v>0</v>
      </c>
      <c r="D17" s="41">
        <v>0</v>
      </c>
      <c r="E17" s="41">
        <v>0</v>
      </c>
      <c r="F17" s="41">
        <v>0</v>
      </c>
      <c r="G17" s="41">
        <f t="shared" si="1"/>
        <v>0</v>
      </c>
    </row>
    <row r="18" spans="1:7" x14ac:dyDescent="0.2">
      <c r="A18" s="28" t="s">
        <v>113</v>
      </c>
      <c r="B18" s="41">
        <v>0</v>
      </c>
      <c r="C18" s="41">
        <v>0</v>
      </c>
      <c r="D18" s="41">
        <v>0</v>
      </c>
      <c r="E18" s="41">
        <v>0</v>
      </c>
      <c r="F18" s="41">
        <v>0</v>
      </c>
      <c r="G18" s="41">
        <f t="shared" si="1"/>
        <v>0</v>
      </c>
    </row>
    <row r="19" spans="1:7" x14ac:dyDescent="0.2">
      <c r="A19" s="28" t="s">
        <v>114</v>
      </c>
      <c r="B19" s="41">
        <v>0</v>
      </c>
      <c r="C19" s="41">
        <v>0</v>
      </c>
      <c r="D19" s="41">
        <v>0</v>
      </c>
      <c r="E19" s="41">
        <v>0</v>
      </c>
      <c r="F19" s="41">
        <v>0</v>
      </c>
      <c r="G19" s="41">
        <f t="shared" si="1"/>
        <v>0</v>
      </c>
    </row>
    <row r="20" spans="1:7" x14ac:dyDescent="0.2">
      <c r="A20" s="28" t="s">
        <v>115</v>
      </c>
      <c r="B20" s="15">
        <v>3715131.56</v>
      </c>
      <c r="C20" s="41">
        <v>0</v>
      </c>
      <c r="D20" s="15">
        <v>3715131.56</v>
      </c>
      <c r="E20" s="15">
        <v>3183185.1400000006</v>
      </c>
      <c r="F20" s="15">
        <v>3183185.1400000006</v>
      </c>
      <c r="G20" s="41">
        <f>+D20-E20</f>
        <v>531946.41999999946</v>
      </c>
    </row>
    <row r="21" spans="1:7" x14ac:dyDescent="0.2">
      <c r="A21" s="28" t="s">
        <v>116</v>
      </c>
      <c r="B21" s="41">
        <v>0</v>
      </c>
      <c r="C21" s="41">
        <v>0</v>
      </c>
      <c r="D21" s="41">
        <v>0</v>
      </c>
      <c r="E21" s="41">
        <v>0</v>
      </c>
      <c r="F21" s="41">
        <v>0</v>
      </c>
      <c r="G21" s="41">
        <f t="shared" si="1"/>
        <v>0</v>
      </c>
    </row>
    <row r="22" spans="1:7" x14ac:dyDescent="0.2">
      <c r="A22" s="28" t="s">
        <v>117</v>
      </c>
      <c r="B22" s="41">
        <v>0</v>
      </c>
      <c r="C22" s="41">
        <v>0</v>
      </c>
      <c r="D22" s="41">
        <v>0</v>
      </c>
      <c r="E22" s="41">
        <v>0</v>
      </c>
      <c r="F22" s="41">
        <v>0</v>
      </c>
      <c r="G22" s="41">
        <f t="shared" si="1"/>
        <v>0</v>
      </c>
    </row>
    <row r="23" spans="1:7" x14ac:dyDescent="0.2">
      <c r="A23" s="28" t="s">
        <v>118</v>
      </c>
      <c r="B23" s="41">
        <v>0</v>
      </c>
      <c r="C23" s="41">
        <v>0</v>
      </c>
      <c r="D23" s="41">
        <v>0</v>
      </c>
      <c r="E23" s="41">
        <v>0</v>
      </c>
      <c r="F23" s="41">
        <v>0</v>
      </c>
      <c r="G23" s="41">
        <f t="shared" si="1"/>
        <v>0</v>
      </c>
    </row>
    <row r="24" spans="1:7" x14ac:dyDescent="0.2">
      <c r="A24" s="19"/>
      <c r="B24" s="41"/>
      <c r="C24" s="41"/>
      <c r="D24" s="41"/>
      <c r="E24" s="41"/>
      <c r="F24" s="41"/>
      <c r="G24" s="41"/>
    </row>
    <row r="25" spans="1:7" x14ac:dyDescent="0.2">
      <c r="A25" s="18" t="s">
        <v>119</v>
      </c>
      <c r="B25" s="42">
        <f>+B26+B27+B28+B29+B30+B31+B32+B33+B34</f>
        <v>0</v>
      </c>
      <c r="C25" s="42">
        <f>+C26+C27+C28+C29+C30+C31+C32+C33+C34</f>
        <v>0</v>
      </c>
      <c r="D25" s="42">
        <f>+D26+D27+D28+D29+D30+D31+D32+D33+D34</f>
        <v>0</v>
      </c>
      <c r="E25" s="42">
        <f>+E26+E27+E28+E29+E30+E31+E32+E33+E34</f>
        <v>0</v>
      </c>
      <c r="F25" s="42">
        <f>+F26+F27+F28+F29+F30+F31+F32+F33+F34</f>
        <v>0</v>
      </c>
      <c r="G25" s="41">
        <f t="shared" si="1"/>
        <v>0</v>
      </c>
    </row>
    <row r="26" spans="1:7" x14ac:dyDescent="0.2">
      <c r="A26" s="28" t="s">
        <v>120</v>
      </c>
      <c r="B26" s="41">
        <v>0</v>
      </c>
      <c r="C26" s="41">
        <v>0</v>
      </c>
      <c r="D26" s="41">
        <v>0</v>
      </c>
      <c r="E26" s="41">
        <v>0</v>
      </c>
      <c r="F26" s="41">
        <v>0</v>
      </c>
      <c r="G26" s="41">
        <f t="shared" si="1"/>
        <v>0</v>
      </c>
    </row>
    <row r="27" spans="1:7" x14ac:dyDescent="0.2">
      <c r="A27" s="28" t="s">
        <v>121</v>
      </c>
      <c r="B27" s="41">
        <v>0</v>
      </c>
      <c r="C27" s="41">
        <v>0</v>
      </c>
      <c r="D27" s="41">
        <v>0</v>
      </c>
      <c r="E27" s="41">
        <v>0</v>
      </c>
      <c r="F27" s="41">
        <v>0</v>
      </c>
      <c r="G27" s="41">
        <f t="shared" si="1"/>
        <v>0</v>
      </c>
    </row>
    <row r="28" spans="1:7" x14ac:dyDescent="0.2">
      <c r="A28" s="28" t="s">
        <v>122</v>
      </c>
      <c r="B28" s="41">
        <v>0</v>
      </c>
      <c r="C28" s="41">
        <v>0</v>
      </c>
      <c r="D28" s="41">
        <v>0</v>
      </c>
      <c r="E28" s="41">
        <v>0</v>
      </c>
      <c r="F28" s="41">
        <v>0</v>
      </c>
      <c r="G28" s="41">
        <f t="shared" si="1"/>
        <v>0</v>
      </c>
    </row>
    <row r="29" spans="1:7" x14ac:dyDescent="0.2">
      <c r="A29" s="28" t="s">
        <v>123</v>
      </c>
      <c r="B29" s="41">
        <v>0</v>
      </c>
      <c r="C29" s="41">
        <v>0</v>
      </c>
      <c r="D29" s="41">
        <v>0</v>
      </c>
      <c r="E29" s="41">
        <v>0</v>
      </c>
      <c r="F29" s="41">
        <v>0</v>
      </c>
      <c r="G29" s="41">
        <f t="shared" si="1"/>
        <v>0</v>
      </c>
    </row>
    <row r="30" spans="1:7" x14ac:dyDescent="0.2">
      <c r="A30" s="28" t="s">
        <v>124</v>
      </c>
      <c r="B30" s="41">
        <v>0</v>
      </c>
      <c r="C30" s="41">
        <v>0</v>
      </c>
      <c r="D30" s="41">
        <v>0</v>
      </c>
      <c r="E30" s="41">
        <v>0</v>
      </c>
      <c r="F30" s="41">
        <v>0</v>
      </c>
      <c r="G30" s="41">
        <f t="shared" si="1"/>
        <v>0</v>
      </c>
    </row>
    <row r="31" spans="1:7" x14ac:dyDescent="0.2">
      <c r="A31" s="28" t="s">
        <v>125</v>
      </c>
      <c r="B31" s="41">
        <v>0</v>
      </c>
      <c r="C31" s="41">
        <v>0</v>
      </c>
      <c r="D31" s="41">
        <v>0</v>
      </c>
      <c r="E31" s="41">
        <v>0</v>
      </c>
      <c r="F31" s="41">
        <v>0</v>
      </c>
      <c r="G31" s="41">
        <f t="shared" si="1"/>
        <v>0</v>
      </c>
    </row>
    <row r="32" spans="1:7" x14ac:dyDescent="0.2">
      <c r="A32" s="28" t="s">
        <v>126</v>
      </c>
      <c r="B32" s="41">
        <v>0</v>
      </c>
      <c r="C32" s="41">
        <v>0</v>
      </c>
      <c r="D32" s="41">
        <v>0</v>
      </c>
      <c r="E32" s="41">
        <v>0</v>
      </c>
      <c r="F32" s="41">
        <v>0</v>
      </c>
      <c r="G32" s="41">
        <f t="shared" si="1"/>
        <v>0</v>
      </c>
    </row>
    <row r="33" spans="1:7" x14ac:dyDescent="0.2">
      <c r="A33" s="28" t="s">
        <v>127</v>
      </c>
      <c r="B33" s="41">
        <v>0</v>
      </c>
      <c r="C33" s="41">
        <v>0</v>
      </c>
      <c r="D33" s="41">
        <v>0</v>
      </c>
      <c r="E33" s="41">
        <v>0</v>
      </c>
      <c r="F33" s="41">
        <v>0</v>
      </c>
      <c r="G33" s="41">
        <f t="shared" si="1"/>
        <v>0</v>
      </c>
    </row>
    <row r="34" spans="1:7" x14ac:dyDescent="0.2">
      <c r="A34" s="28" t="s">
        <v>128</v>
      </c>
      <c r="B34" s="41">
        <v>0</v>
      </c>
      <c r="C34" s="41">
        <v>0</v>
      </c>
      <c r="D34" s="41">
        <v>0</v>
      </c>
      <c r="E34" s="41">
        <v>0</v>
      </c>
      <c r="F34" s="41">
        <v>0</v>
      </c>
      <c r="G34" s="41">
        <f t="shared" si="1"/>
        <v>0</v>
      </c>
    </row>
    <row r="35" spans="1:7" x14ac:dyDescent="0.2">
      <c r="A35" s="19"/>
      <c r="B35" s="41"/>
      <c r="C35" s="41"/>
      <c r="D35" s="41"/>
      <c r="E35" s="41"/>
      <c r="F35" s="41"/>
      <c r="G35" s="41"/>
    </row>
    <row r="36" spans="1:7" x14ac:dyDescent="0.2">
      <c r="A36" s="18" t="s">
        <v>129</v>
      </c>
      <c r="B36" s="42">
        <f>+B37+B38+B39+B40</f>
        <v>0</v>
      </c>
      <c r="C36" s="42">
        <f>+C37+C38+C39+C40</f>
        <v>0</v>
      </c>
      <c r="D36" s="42">
        <f>+D37+D38+D39+D40</f>
        <v>0</v>
      </c>
      <c r="E36" s="42">
        <f>+E37+E38+E39+E40</f>
        <v>0</v>
      </c>
      <c r="F36" s="42">
        <f>+F37+F38+F39+F40</f>
        <v>0</v>
      </c>
      <c r="G36" s="41">
        <f t="shared" si="1"/>
        <v>0</v>
      </c>
    </row>
    <row r="37" spans="1:7" x14ac:dyDescent="0.2">
      <c r="A37" s="28" t="s">
        <v>130</v>
      </c>
      <c r="B37" s="41">
        <v>0</v>
      </c>
      <c r="C37" s="41">
        <v>0</v>
      </c>
      <c r="D37" s="41">
        <v>0</v>
      </c>
      <c r="E37" s="41">
        <v>0</v>
      </c>
      <c r="F37" s="41">
        <v>0</v>
      </c>
      <c r="G37" s="41">
        <f t="shared" si="1"/>
        <v>0</v>
      </c>
    </row>
    <row r="38" spans="1:7" ht="22.5" x14ac:dyDescent="0.2">
      <c r="A38" s="28" t="s">
        <v>131</v>
      </c>
      <c r="B38" s="41">
        <v>0</v>
      </c>
      <c r="C38" s="41">
        <v>0</v>
      </c>
      <c r="D38" s="41">
        <v>0</v>
      </c>
      <c r="E38" s="41">
        <v>0</v>
      </c>
      <c r="F38" s="41">
        <v>0</v>
      </c>
      <c r="G38" s="41">
        <f t="shared" si="1"/>
        <v>0</v>
      </c>
    </row>
    <row r="39" spans="1:7" x14ac:dyDescent="0.2">
      <c r="A39" s="28" t="s">
        <v>132</v>
      </c>
      <c r="B39" s="41">
        <v>0</v>
      </c>
      <c r="C39" s="41">
        <v>0</v>
      </c>
      <c r="D39" s="41">
        <v>0</v>
      </c>
      <c r="E39" s="41">
        <v>0</v>
      </c>
      <c r="F39" s="41">
        <v>0</v>
      </c>
      <c r="G39" s="41">
        <f t="shared" si="1"/>
        <v>0</v>
      </c>
    </row>
    <row r="40" spans="1:7" x14ac:dyDescent="0.2">
      <c r="A40" s="28" t="s">
        <v>133</v>
      </c>
      <c r="B40" s="41">
        <v>0</v>
      </c>
      <c r="C40" s="41">
        <v>0</v>
      </c>
      <c r="D40" s="41">
        <v>0</v>
      </c>
      <c r="E40" s="41">
        <v>0</v>
      </c>
      <c r="F40" s="41">
        <v>0</v>
      </c>
      <c r="G40" s="41">
        <f t="shared" si="1"/>
        <v>0</v>
      </c>
    </row>
    <row r="41" spans="1:7" x14ac:dyDescent="0.2">
      <c r="A41" s="19"/>
      <c r="B41" s="41"/>
      <c r="C41" s="41"/>
      <c r="D41" s="41"/>
      <c r="E41" s="41"/>
      <c r="F41" s="41"/>
      <c r="G41" s="41"/>
    </row>
    <row r="42" spans="1:7" x14ac:dyDescent="0.2">
      <c r="A42" s="21" t="s">
        <v>82</v>
      </c>
      <c r="B42" s="10">
        <f>+B6+B16+B25+B36</f>
        <v>3715131.56</v>
      </c>
      <c r="C42" s="10">
        <f>+C6+C16+C25+C36</f>
        <v>0</v>
      </c>
      <c r="D42" s="10">
        <f>+D6+D16+D25+D36</f>
        <v>3715131.56</v>
      </c>
      <c r="E42" s="10">
        <f>+E6+E16+E25+E36</f>
        <v>3183185.1400000006</v>
      </c>
      <c r="F42" s="10">
        <f>+F6+F16+F25+F36</f>
        <v>3183185.1400000006</v>
      </c>
      <c r="G42" s="10">
        <f t="shared" si="1"/>
        <v>531946.41999999946</v>
      </c>
    </row>
    <row r="43" spans="1:7" x14ac:dyDescent="0.2">
      <c r="A43" s="1" t="s">
        <v>134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COG</vt:lpstr>
      <vt:lpstr>CTG</vt:lpstr>
      <vt:lpstr>CA</vt:lpstr>
      <vt:lpstr>CFG</vt:lpstr>
      <vt:lpstr>CA!Área_de_impresión</vt:lpstr>
      <vt:lpstr>CFG!Área_de_impresión</vt:lpstr>
      <vt:lpstr>COG!Área_de_impresión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MUSEO</cp:lastModifiedBy>
  <cp:revision/>
  <cp:lastPrinted>2022-04-21T15:57:11Z</cp:lastPrinted>
  <dcterms:created xsi:type="dcterms:W3CDTF">2014-02-10T03:37:14Z</dcterms:created>
  <dcterms:modified xsi:type="dcterms:W3CDTF">2023-02-11T01:11:36Z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